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'doc1'!$A$1:$U$356</definedName>
  </definedNames>
  <calcPr fullCalcOnLoad="1"/>
</workbook>
</file>

<file path=xl/sharedStrings.xml><?xml version="1.0" encoding="utf-8"?>
<sst xmlns="http://schemas.openxmlformats.org/spreadsheetml/2006/main" count="549" uniqueCount="209">
  <si>
    <t>Dział</t>
  </si>
  <si>
    <t>Rozdział</t>
  </si>
  <si>
    <t>Nazwa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</si>
  <si>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</si>
  <si>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</si>
  <si>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</si>
  <si>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</si>
  <si>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</si>
  <si>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</si>
  <si>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</si>
  <si>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</si>
  <si>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</si>
  <si>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</si>
  <si>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</si>
  <si>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</si>
  <si>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</si>
  <si>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</si>
  <si>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</si>
  <si>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</si>
  <si>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</si>
  <si>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</si>
  <si>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</si>
  <si>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</si>
  <si>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</si>
  <si>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</si>
  <si>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</si>
  <si>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</si>
  <si>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</si>
  <si>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</si>
  <si>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</si>
  <si>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</si>
  <si>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</si>
  <si>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</si>
  <si>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</si>
  <si>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</si>
  <si>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600</t>
  </si>
  <si>
    <t>Transport i łączność</t>
  </si>
  <si>
    <t>60014</t>
  </si>
  <si>
    <t>Drogi publiczne powiatowe</t>
  </si>
  <si>
    <t>710</t>
  </si>
  <si>
    <t>Działalność usługowa</t>
  </si>
  <si>
    <t>71015</t>
  </si>
  <si>
    <t>Nadzór budowlany</t>
  </si>
  <si>
    <t>750</t>
  </si>
  <si>
    <t>Administracja publiczna</t>
  </si>
  <si>
    <t>75020</t>
  </si>
  <si>
    <t>Starostwa powiatowe</t>
  </si>
  <si>
    <t>754</t>
  </si>
  <si>
    <t>Bezpieczeństwo publiczne i ochrona przeciwpożarowa</t>
  </si>
  <si>
    <t>75411</t>
  </si>
  <si>
    <t>Komendy powiatowe Państwowej Straży Pożarnej</t>
  </si>
  <si>
    <t>801</t>
  </si>
  <si>
    <t>Oświata i wychowanie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</si>
  <si>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</si>
  <si>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</si>
  <si>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</si>
  <si>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</si>
  <si>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</si>
  <si>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</si>
  <si>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852</t>
  </si>
  <si>
    <t>Pomoc społeczna</t>
  </si>
  <si>
    <t>85201</t>
  </si>
  <si>
    <t>Placówki opiekuńczo-wychowawcze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</si>
  <si>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</si>
  <si>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</si>
  <si>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</si>
  <si>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</si>
  <si>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</si>
  <si>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</si>
  <si>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Pozostała działalność</t>
  </si>
  <si>
    <t>853</t>
  </si>
  <si>
    <t>Pozostałe zadania w zakresie polityki społecznej</t>
  </si>
  <si>
    <t>85395</t>
  </si>
  <si>
    <t>854</t>
  </si>
  <si>
    <t>Edukacyjna opieka wychowawcza</t>
  </si>
  <si>
    <t>85410</t>
  </si>
  <si>
    <t>Internaty i bursy szkolne</t>
  </si>
  <si>
    <t>Wydatki razem:</t>
  </si>
  <si>
    <t>3</t>
  </si>
  <si>
    <t>Wydatki budżetu powiatu mławskiego za I półrocze 2010 r.</t>
  </si>
  <si>
    <t>010</t>
  </si>
  <si>
    <t>01005</t>
  </si>
  <si>
    <t>Rolnictwo i łowiectwo</t>
  </si>
  <si>
    <t>Prace geodezyjno-urządzeniowe na potrzeby rolnictwa</t>
  </si>
  <si>
    <t>plan pierwotny</t>
  </si>
  <si>
    <t>plan po zmianach</t>
  </si>
  <si>
    <t>realizacja</t>
  </si>
  <si>
    <t>% realizacji</t>
  </si>
  <si>
    <t>020</t>
  </si>
  <si>
    <t>Leśnictwo</t>
  </si>
  <si>
    <t>02001</t>
  </si>
  <si>
    <t>Gospodarka leśna</t>
  </si>
  <si>
    <t>02002</t>
  </si>
  <si>
    <t>Nadzór nad gospodarką leśną</t>
  </si>
  <si>
    <t>plan pierowtny</t>
  </si>
  <si>
    <t>71014</t>
  </si>
  <si>
    <t>71013</t>
  </si>
  <si>
    <t>Prace geodezyjne i kartograficzne (nieinwestycyjne)</t>
  </si>
  <si>
    <t>Opracowania geodezyjne i kartograficzne</t>
  </si>
  <si>
    <t>75011</t>
  </si>
  <si>
    <t>Urzędy wojewódzkie</t>
  </si>
  <si>
    <t>75019</t>
  </si>
  <si>
    <t>Rady powiatów</t>
  </si>
  <si>
    <t>75045</t>
  </si>
  <si>
    <t>75075</t>
  </si>
  <si>
    <t>Kwalifikacja wojskowa</t>
  </si>
  <si>
    <t>Promocja jednostek samorządu terytorialnego</t>
  </si>
  <si>
    <t>752</t>
  </si>
  <si>
    <t>Obrona narodowa</t>
  </si>
  <si>
    <t>75212</t>
  </si>
  <si>
    <t>Pozostałe wydatki obronne</t>
  </si>
  <si>
    <t>75404</t>
  </si>
  <si>
    <t>Komendy wojewódzkie Policji</t>
  </si>
  <si>
    <t>75414</t>
  </si>
  <si>
    <t>Obrona cywilna</t>
  </si>
  <si>
    <t>75421</t>
  </si>
  <si>
    <t>Zarządzanie kryzysowe</t>
  </si>
  <si>
    <t>757</t>
  </si>
  <si>
    <t>Obsługa długu publicznego</t>
  </si>
  <si>
    <t>758</t>
  </si>
  <si>
    <t>Różne rozliczenia</t>
  </si>
  <si>
    <t>75702</t>
  </si>
  <si>
    <t>Obsługa papierów wartościowych, kredytów i pożyczek jednostek samorządu terytorialnego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</si>
  <si>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</si>
  <si>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</si>
  <si>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</si>
  <si>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</si>
  <si>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</si>
  <si>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</si>
  <si>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80111</t>
  </si>
  <si>
    <t>Gimnazja specjalne</t>
  </si>
  <si>
    <t>80134</t>
  </si>
  <si>
    <t>Szkoły zawodowe specjalne</t>
  </si>
  <si>
    <t>80142</t>
  </si>
  <si>
    <t>Ośrodki szkolenia, dokształcania i doskonalenia kadr</t>
  </si>
  <si>
    <t>80195</t>
  </si>
  <si>
    <t>803</t>
  </si>
  <si>
    <t>Szkolnictwo wyższe</t>
  </si>
  <si>
    <t>80395</t>
  </si>
  <si>
    <t>851</t>
  </si>
  <si>
    <t>Ochrona zdrowia</t>
  </si>
  <si>
    <t>85111</t>
  </si>
  <si>
    <t>Szpitale ogólne</t>
  </si>
  <si>
    <t>85156</t>
  </si>
  <si>
    <t>Składki na ubezpieczenie zdrowotne oraz świadczenia dla osób nie objętych obowiązkiem ubezpieczenia zdrowotnego</t>
  </si>
  <si>
    <t>85195</t>
  </si>
  <si>
    <t>85203</t>
  </si>
  <si>
    <t>Ośrodki wsparcia</t>
  </si>
  <si>
    <t>85220</t>
  </si>
  <si>
    <t>Jednostki specjalistycznego poradnictwa, mieszkania chronione i ośrodki interwencji kryzysowej</t>
  </si>
  <si>
    <t>85321</t>
  </si>
  <si>
    <t>Zespoły do spraw orzkania o niepełnosprawności</t>
  </si>
  <si>
    <t>85324</t>
  </si>
  <si>
    <t>Państwowy Fundusz Rehabilitacji Osób Niepełnosprawnych</t>
  </si>
  <si>
    <t>85333</t>
  </si>
  <si>
    <t>Powiatowe urzędy pracy</t>
  </si>
  <si>
    <t>85403</t>
  </si>
  <si>
    <t>Specjalne ośrodki szkolno-wychowawcze</t>
  </si>
  <si>
    <t>85404</t>
  </si>
  <si>
    <t>Wczesne wspomaganie rozwoju dziecka</t>
  </si>
  <si>
    <t>85406</t>
  </si>
  <si>
    <t>Poradnie psychologiczno-pedagogiczne, w tym poradnie specjalistyczne</t>
  </si>
  <si>
    <t>85415</t>
  </si>
  <si>
    <t>Pomoc materialna dla uczniów</t>
  </si>
  <si>
    <t>85495</t>
  </si>
  <si>
    <t>921</t>
  </si>
  <si>
    <t>Kultura i ochrona dziedzictwa narodowego</t>
  </si>
  <si>
    <t>92105</t>
  </si>
  <si>
    <t>Pozostałe zadania w zakresie kultury</t>
  </si>
  <si>
    <t>92109</t>
  </si>
  <si>
    <t>Domy i ośrodki kutury, świetlice i kluby</t>
  </si>
  <si>
    <t>92118</t>
  </si>
  <si>
    <t>Muzea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</si>
  <si>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</si>
  <si>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</si>
  <si>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</si>
  <si>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</si>
  <si>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</si>
  <si>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</si>
  <si>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</si>
  <si>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</si>
  <si>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</si>
  <si>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</si>
  <si>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</si>
  <si>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</si>
  <si>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</si>
  <si>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</si>
  <si>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050</t>
  </si>
  <si>
    <t>Rybołówstwo i rybactwo</t>
  </si>
  <si>
    <t>05095</t>
  </si>
  <si>
    <t>85226</t>
  </si>
  <si>
    <t>Ośrodki adopcyjno-opiekuńcze</t>
  </si>
  <si>
    <t>85295</t>
  </si>
  <si>
    <t>900</t>
  </si>
  <si>
    <t>Gospodarka komunalna i ochrona środowiska</t>
  </si>
  <si>
    <t>90001</t>
  </si>
  <si>
    <t>Gospodarka ściekowa i ochrona wód</t>
  </si>
  <si>
    <t>90002</t>
  </si>
  <si>
    <t>Gospodrka odpadami</t>
  </si>
  <si>
    <t>90005</t>
  </si>
  <si>
    <t>Ochrona powietrza atmosferycznego</t>
  </si>
  <si>
    <t>90095</t>
  </si>
  <si>
    <t>Plan/Realizacja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</si>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</sst>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2"/>
    </font>
    <font>
      <sz val="8.5"/>
      <color indexed="8"/>
      <name val="Arial"/>
      <family val="0"/>
    </font>
    <font>
      <b/>
      <sz val="14"/>
      <color indexed="8"/>
      <name val="Arial"/>
      <family val="2"/>
    </font>
    <font>
      <b/>
      <i/>
      <u val="single"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Border="1" applyAlignment="1">
      <alignment horizontal="right" vertical="center" wrapText="1"/>
    </xf>
    <xf numFmtId="49" fontId="4" fillId="4" borderId="0" xfId="0" applyBorder="1" applyAlignment="1">
      <alignment horizontal="right" vertical="center" wrapText="1"/>
    </xf>
    <xf numFmtId="49" fontId="5" fillId="3" borderId="2" xfId="0" applyFont="1" applyBorder="1" applyAlignment="1">
      <alignment horizontal="center" vertical="center" wrapText="1"/>
    </xf>
    <xf numFmtId="4" fontId="5" fillId="3" borderId="1" xfId="0" applyNumberFormat="1" applyFont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ill="1" applyBorder="1" applyAlignment="1" applyProtection="1">
      <alignment horizontal="right"/>
      <protection locked="0"/>
    </xf>
    <xf numFmtId="0" fontId="8" fillId="0" borderId="0" xfId="0" applyNumberFormat="1" applyFill="1" applyBorder="1" applyAlignment="1" applyProtection="1">
      <alignment horizontal="left"/>
      <protection locked="0"/>
    </xf>
    <xf numFmtId="49" fontId="5" fillId="3" borderId="3" xfId="0" applyFont="1" applyBorder="1" applyAlignment="1">
      <alignment horizontal="center" vertical="center" wrapText="1"/>
    </xf>
    <xf numFmtId="49" fontId="5" fillId="5" borderId="1" xfId="0" applyFont="1" applyFill="1" applyBorder="1" applyAlignment="1">
      <alignment horizontal="center" vertical="center" wrapText="1"/>
    </xf>
    <xf numFmtId="49" fontId="5" fillId="5" borderId="1" xfId="0" applyFont="1" applyFill="1" applyBorder="1" applyAlignment="1">
      <alignment horizontal="left" vertical="center" wrapText="1"/>
    </xf>
    <xf numFmtId="49" fontId="5" fillId="3" borderId="1" xfId="0" applyFont="1" applyBorder="1" applyAlignment="1">
      <alignment horizontal="center" vertical="center" wrapText="1"/>
    </xf>
    <xf numFmtId="49" fontId="5" fillId="3" borderId="1" xfId="0" applyFont="1" applyBorder="1" applyAlignment="1">
      <alignment horizontal="left" vertical="center" wrapText="1"/>
    </xf>
    <xf numFmtId="49" fontId="5" fillId="3" borderId="1" xfId="0" applyFont="1" applyBorder="1" applyAlignment="1">
      <alignment horizontal="center" vertical="center" shrinkToFit="1"/>
    </xf>
    <xf numFmtId="4" fontId="5" fillId="3" borderId="1" xfId="0" applyNumberFormat="1" applyFont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9" fontId="5" fillId="5" borderId="1" xfId="0" applyFont="1" applyFill="1" applyBorder="1" applyAlignment="1">
      <alignment horizontal="center" vertical="center" shrinkToFit="1"/>
    </xf>
    <xf numFmtId="49" fontId="5" fillId="3" borderId="4" xfId="0" applyFont="1" applyBorder="1" applyAlignment="1">
      <alignment horizontal="center" vertical="center" wrapText="1"/>
    </xf>
    <xf numFmtId="49" fontId="5" fillId="3" borderId="5" xfId="0" applyFont="1" applyBorder="1" applyAlignment="1">
      <alignment horizontal="center" vertical="center" wrapText="1"/>
    </xf>
    <xf numFmtId="49" fontId="5" fillId="3" borderId="6" xfId="0" applyFont="1" applyBorder="1" applyAlignment="1">
      <alignment horizontal="center" vertical="center" wrapText="1"/>
    </xf>
    <xf numFmtId="4" fontId="5" fillId="3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Border="1" applyAlignment="1">
      <alignment horizontal="right" vertical="center" wrapText="1"/>
    </xf>
    <xf numFmtId="4" fontId="6" fillId="4" borderId="1" xfId="0" applyNumberFormat="1" applyFont="1" applyBorder="1" applyAlignment="1">
      <alignment horizontal="right" vertical="center" wrapText="1"/>
    </xf>
    <xf numFmtId="49" fontId="5" fillId="3" borderId="7" xfId="0" applyFont="1" applyBorder="1" applyAlignment="1">
      <alignment horizontal="center" vertical="center" wrapText="1"/>
    </xf>
    <xf numFmtId="0" fontId="1" fillId="0" borderId="1" xfId="0" applyNumberFormat="1" applyFill="1" applyBorder="1" applyAlignment="1" applyProtection="1">
      <alignment horizontal="left"/>
      <protection locked="0"/>
    </xf>
    <xf numFmtId="49" fontId="5" fillId="3" borderId="8" xfId="0" applyFont="1" applyBorder="1" applyAlignment="1">
      <alignment horizontal="center" vertical="center" wrapText="1"/>
    </xf>
    <xf numFmtId="49" fontId="5" fillId="3" borderId="9" xfId="0" applyFont="1" applyBorder="1" applyAlignment="1">
      <alignment horizontal="center" vertical="center" wrapText="1"/>
    </xf>
    <xf numFmtId="49" fontId="5" fillId="3" borderId="10" xfId="0" applyFont="1" applyBorder="1" applyAlignment="1">
      <alignment horizontal="center" vertical="center" wrapText="1"/>
    </xf>
    <xf numFmtId="49" fontId="5" fillId="3" borderId="5" xfId="0" applyFont="1" applyBorder="1" applyAlignment="1">
      <alignment horizontal="center" vertical="center" wrapText="1"/>
    </xf>
    <xf numFmtId="49" fontId="5" fillId="3" borderId="11" xfId="0" applyFont="1" applyBorder="1" applyAlignment="1">
      <alignment horizontal="center" vertical="center" wrapText="1"/>
    </xf>
    <xf numFmtId="49" fontId="5" fillId="3" borderId="12" xfId="0" applyFont="1" applyBorder="1" applyAlignment="1">
      <alignment horizontal="center" vertical="center" wrapText="1"/>
    </xf>
    <xf numFmtId="49" fontId="5" fillId="3" borderId="13" xfId="0" applyFont="1" applyBorder="1" applyAlignment="1">
      <alignment horizontal="center" vertical="center" wrapText="1"/>
    </xf>
    <xf numFmtId="49" fontId="5" fillId="3" borderId="14" xfId="0" applyFont="1" applyBorder="1" applyAlignment="1">
      <alignment horizontal="center" vertical="center" wrapText="1"/>
    </xf>
    <xf numFmtId="49" fontId="5" fillId="3" borderId="15" xfId="0" applyFont="1" applyBorder="1" applyAlignment="1">
      <alignment horizontal="center" vertical="center" wrapText="1"/>
    </xf>
    <xf numFmtId="49" fontId="5" fillId="3" borderId="16" xfId="0" applyFont="1" applyBorder="1" applyAlignment="1">
      <alignment horizontal="center" vertical="center" wrapText="1"/>
    </xf>
    <xf numFmtId="49" fontId="5" fillId="3" borderId="17" xfId="0" applyFont="1" applyBorder="1" applyAlignment="1">
      <alignment horizontal="center" vertical="center" wrapText="1"/>
    </xf>
    <xf numFmtId="49" fontId="5" fillId="3" borderId="18" xfId="0" applyFont="1" applyBorder="1" applyAlignment="1">
      <alignment horizontal="center" vertical="center" wrapText="1"/>
    </xf>
    <xf numFmtId="49" fontId="5" fillId="3" borderId="19" xfId="0" applyFont="1" applyBorder="1" applyAlignment="1">
      <alignment horizontal="center" vertical="center" wrapText="1"/>
    </xf>
    <xf numFmtId="49" fontId="5" fillId="3" borderId="20" xfId="0" applyFont="1" applyBorder="1" applyAlignment="1">
      <alignment horizontal="center" vertical="center" wrapText="1"/>
    </xf>
    <xf numFmtId="49" fontId="5" fillId="3" borderId="21" xfId="0" applyFont="1" applyBorder="1" applyAlignment="1">
      <alignment horizontal="center" vertical="center" wrapText="1"/>
    </xf>
    <xf numFmtId="49" fontId="5" fillId="3" borderId="22" xfId="0" applyFont="1" applyBorder="1" applyAlignment="1">
      <alignment horizontal="center" vertical="center" wrapText="1"/>
    </xf>
    <xf numFmtId="49" fontId="5" fillId="3" borderId="23" xfId="0" applyFont="1" applyBorder="1" applyAlignment="1">
      <alignment horizontal="center" vertical="center" wrapText="1"/>
    </xf>
    <xf numFmtId="49" fontId="5" fillId="3" borderId="19" xfId="0" applyFont="1" applyBorder="1" applyAlignment="1">
      <alignment horizontal="center" vertical="center" wrapText="1"/>
    </xf>
    <xf numFmtId="49" fontId="5" fillId="3" borderId="23" xfId="0" applyFont="1" applyBorder="1" applyAlignment="1">
      <alignment horizontal="center" vertical="center" wrapText="1"/>
    </xf>
    <xf numFmtId="4" fontId="5" fillId="3" borderId="1" xfId="0" applyNumberFormat="1" applyFont="1" applyBorder="1" applyAlignment="1">
      <alignment horizontal="right" vertical="center" wrapText="1"/>
    </xf>
    <xf numFmtId="49" fontId="5" fillId="3" borderId="1" xfId="0" applyFont="1" applyBorder="1" applyAlignment="1">
      <alignment horizontal="center" vertical="center" wrapText="1"/>
    </xf>
    <xf numFmtId="49" fontId="5" fillId="3" borderId="1" xfId="0" applyFont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9" fontId="5" fillId="5" borderId="1" xfId="0" applyFont="1" applyFill="1" applyBorder="1" applyAlignment="1">
      <alignment horizontal="center" vertical="center" wrapText="1"/>
    </xf>
    <xf numFmtId="49" fontId="5" fillId="5" borderId="1" xfId="0" applyFont="1" applyFill="1" applyBorder="1" applyAlignment="1">
      <alignment horizontal="left" vertical="center" wrapText="1"/>
    </xf>
    <xf numFmtId="49" fontId="5" fillId="3" borderId="1" xfId="0" applyFont="1" applyBorder="1" applyAlignment="1">
      <alignment vertical="center" wrapText="1"/>
    </xf>
    <xf numFmtId="4" fontId="5" fillId="3" borderId="1" xfId="0" applyNumberFormat="1" applyFont="1" applyBorder="1" applyAlignment="1">
      <alignment horizontal="right" vertical="center" wrapText="1"/>
    </xf>
    <xf numFmtId="49" fontId="0" fillId="3" borderId="1" xfId="0" applyFont="1" applyBorder="1" applyAlignment="1">
      <alignment horizontal="left" vertical="center" wrapText="1"/>
    </xf>
    <xf numFmtId="49" fontId="0" fillId="3" borderId="1" xfId="0" applyFont="1" applyBorder="1" applyAlignment="1">
      <alignment horizontal="left" vertical="center" wrapText="1" shrinkToFit="1"/>
    </xf>
    <xf numFmtId="49" fontId="5" fillId="5" borderId="1" xfId="0" applyFont="1" applyFill="1" applyBorder="1" applyAlignment="1">
      <alignment horizontal="center" vertical="center" wrapText="1"/>
    </xf>
    <xf numFmtId="49" fontId="5" fillId="5" borderId="1" xfId="0" applyFont="1" applyFill="1" applyBorder="1" applyAlignment="1">
      <alignment horizontal="left" vertical="center" wrapText="1"/>
    </xf>
    <xf numFmtId="49" fontId="5" fillId="3" borderId="1" xfId="0" applyFont="1" applyBorder="1" applyAlignment="1">
      <alignment horizontal="right" vertical="center" wrapText="1"/>
    </xf>
    <xf numFmtId="49" fontId="10" fillId="3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/>
      <protection locked="0"/>
    </xf>
    <xf numFmtId="49" fontId="5" fillId="3" borderId="3" xfId="0" applyFont="1" applyBorder="1" applyAlignment="1">
      <alignment horizontal="center" vertical="center" wrapText="1"/>
    </xf>
    <xf numFmtId="49" fontId="5" fillId="3" borderId="24" xfId="0" applyFont="1" applyBorder="1" applyAlignment="1">
      <alignment horizontal="center" vertical="center" wrapText="1"/>
    </xf>
    <xf numFmtId="49" fontId="5" fillId="3" borderId="25" xfId="0" applyFont="1" applyBorder="1" applyAlignment="1">
      <alignment horizontal="center" vertical="center" wrapText="1"/>
    </xf>
    <xf numFmtId="49" fontId="5" fillId="3" borderId="4" xfId="0" applyFont="1" applyBorder="1" applyAlignment="1">
      <alignment horizontal="center" vertical="center" wrapText="1"/>
    </xf>
    <xf numFmtId="49" fontId="5" fillId="3" borderId="26" xfId="0" applyFont="1" applyBorder="1" applyAlignment="1">
      <alignment horizontal="center" vertical="center" wrapText="1"/>
    </xf>
    <xf numFmtId="49" fontId="5" fillId="3" borderId="27" xfId="0" applyFont="1" applyBorder="1" applyAlignment="1">
      <alignment horizontal="center" vertical="center" wrapText="1"/>
    </xf>
    <xf numFmtId="49" fontId="5" fillId="3" borderId="28" xfId="0" applyFont="1" applyBorder="1" applyAlignment="1">
      <alignment horizontal="center" vertical="center" wrapText="1"/>
    </xf>
    <xf numFmtId="49" fontId="5" fillId="3" borderId="0" xfId="0" applyFont="1" applyBorder="1" applyAlignment="1">
      <alignment horizontal="center" vertical="center" wrapText="1"/>
    </xf>
    <xf numFmtId="49" fontId="5" fillId="3" borderId="29" xfId="0" applyFont="1" applyBorder="1" applyAlignment="1">
      <alignment horizontal="center" vertical="center" wrapText="1"/>
    </xf>
    <xf numFmtId="49" fontId="5" fillId="3" borderId="6" xfId="0" applyFont="1" applyBorder="1" applyAlignment="1">
      <alignment horizontal="center" vertical="center" wrapText="1"/>
    </xf>
    <xf numFmtId="49" fontId="5" fillId="3" borderId="30" xfId="0" applyFont="1" applyBorder="1" applyAlignment="1">
      <alignment horizontal="center" vertical="center" wrapText="1"/>
    </xf>
    <xf numFmtId="49" fontId="5" fillId="3" borderId="31" xfId="0" applyFont="1" applyBorder="1" applyAlignment="1">
      <alignment horizontal="center" vertical="center" wrapText="1"/>
    </xf>
    <xf numFmtId="49" fontId="5" fillId="3" borderId="1" xfId="0" applyFont="1" applyBorder="1" applyAlignment="1">
      <alignment horizontal="center" vertical="center" wrapText="1"/>
    </xf>
    <xf numFmtId="49" fontId="5" fillId="3" borderId="1" xfId="0" applyFont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9" fontId="5" fillId="5" borderId="32" xfId="0" applyFont="1" applyFill="1" applyBorder="1" applyAlignment="1">
      <alignment horizontal="center" vertical="center" wrapText="1"/>
    </xf>
    <xf numFmtId="49" fontId="5" fillId="3" borderId="33" xfId="0" applyFont="1" applyBorder="1" applyAlignment="1">
      <alignment horizontal="center" vertical="center" wrapText="1"/>
    </xf>
    <xf numFmtId="49" fontId="5" fillId="3" borderId="34" xfId="0" applyFont="1" applyBorder="1" applyAlignment="1">
      <alignment horizontal="center" vertical="center" wrapText="1"/>
    </xf>
    <xf numFmtId="4" fontId="6" fillId="4" borderId="1" xfId="0" applyNumberFormat="1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4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6"/>
  <sheetViews>
    <sheetView showGridLines="0" tabSelected="1" workbookViewId="0" topLeftCell="A1">
      <selection activeCell="H3" sqref="H3"/>
    </sheetView>
  </sheetViews>
  <sheetFormatPr defaultColWidth="9.33203125" defaultRowHeight="12.75"/>
  <cols>
    <col min="1" max="1" width="5" style="0" customWidth="1"/>
    <col min="2" max="2" width="1.171875" style="0" customWidth="1"/>
    <col min="3" max="3" width="9.16015625" style="0" customWidth="1"/>
    <col min="4" max="4" width="12" style="0" customWidth="1"/>
    <col min="5" max="5" width="7.33203125" style="0" customWidth="1"/>
    <col min="6" max="6" width="15.16015625" style="0" customWidth="1"/>
    <col min="7" max="7" width="7" style="0" customWidth="1"/>
    <col min="8" max="8" width="8.66015625" style="0" customWidth="1"/>
    <col min="9" max="9" width="14.66015625" style="0" customWidth="1"/>
    <col min="10" max="10" width="14.83203125" style="0" customWidth="1"/>
    <col min="11" max="11" width="15" style="0" customWidth="1"/>
    <col min="12" max="13" width="14.33203125" style="0" customWidth="1"/>
    <col min="14" max="14" width="13.16015625" style="0" customWidth="1"/>
    <col min="15" max="15" width="14" style="0" customWidth="1"/>
    <col min="16" max="16" width="10.16015625" style="0" customWidth="1"/>
    <col min="17" max="17" width="12" style="0" customWidth="1"/>
    <col min="18" max="18" width="15.5" style="0" customWidth="1"/>
    <col min="19" max="19" width="14.83203125" style="0" customWidth="1"/>
    <col min="20" max="20" width="15.5" style="0" customWidth="1"/>
    <col min="21" max="21" width="16" style="0" customWidth="1"/>
    <col min="22" max="22" width="8.66015625" style="0" customWidth="1"/>
  </cols>
  <sheetData>
    <row r="1" spans="17:20" ht="17.25" customHeight="1">
      <c r="Q1" s="3"/>
      <c r="R1" s="3"/>
      <c r="S1" s="3"/>
      <c r="T1" s="3"/>
    </row>
    <row r="2" spans="17:20" ht="12.75">
      <c r="Q2" s="3"/>
      <c r="R2" s="3"/>
      <c r="S2" s="3"/>
      <c r="T2" s="3"/>
    </row>
    <row r="3" spans="17:20" ht="12.75">
      <c r="Q3" s="1"/>
      <c r="R3" s="1"/>
      <c r="S3" s="1"/>
      <c r="T3" s="1"/>
    </row>
    <row r="4" spans="1:7" ht="18">
      <c r="A4" s="5" t="s">
        <v>79</v>
      </c>
      <c r="B4" s="2"/>
      <c r="C4" s="2"/>
      <c r="D4" s="2"/>
      <c r="E4" s="2"/>
      <c r="F4" s="2"/>
      <c r="G4" s="2"/>
    </row>
    <row r="6" spans="1:21" ht="8.25" customHeight="1">
      <c r="A6" s="67" t="s">
        <v>0</v>
      </c>
      <c r="B6" s="69"/>
      <c r="C6" s="64" t="s">
        <v>1</v>
      </c>
      <c r="D6" s="67" t="s">
        <v>2</v>
      </c>
      <c r="E6" s="68"/>
      <c r="F6" s="69"/>
      <c r="G6" s="67" t="s">
        <v>202</v>
      </c>
      <c r="H6" s="68"/>
      <c r="I6" s="30" t="s">
        <v>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1.25" customHeight="1">
      <c r="A7" s="70"/>
      <c r="B7" s="72"/>
      <c r="C7" s="65"/>
      <c r="D7" s="70"/>
      <c r="E7" s="71"/>
      <c r="F7" s="72"/>
      <c r="G7" s="70"/>
      <c r="H7" s="71"/>
      <c r="I7" s="33" t="s">
        <v>4</v>
      </c>
      <c r="J7" s="67" t="s">
        <v>5</v>
      </c>
      <c r="K7" s="68"/>
      <c r="L7" s="68"/>
      <c r="M7" s="68"/>
      <c r="N7" s="68"/>
      <c r="O7" s="68"/>
      <c r="P7" s="68"/>
      <c r="Q7" s="69"/>
      <c r="R7" s="64" t="s">
        <v>6</v>
      </c>
      <c r="S7" s="36" t="s">
        <v>5</v>
      </c>
      <c r="T7" s="37"/>
      <c r="U7" s="38"/>
    </row>
    <row r="8" spans="1:21" ht="2.25" customHeight="1">
      <c r="A8" s="70"/>
      <c r="B8" s="72"/>
      <c r="C8" s="65"/>
      <c r="D8" s="70"/>
      <c r="E8" s="71"/>
      <c r="F8" s="72"/>
      <c r="G8" s="70"/>
      <c r="H8" s="71"/>
      <c r="I8" s="34"/>
      <c r="J8" s="43"/>
      <c r="K8" s="44"/>
      <c r="L8" s="44"/>
      <c r="M8" s="44"/>
      <c r="N8" s="44"/>
      <c r="O8" s="44"/>
      <c r="P8" s="44"/>
      <c r="Q8" s="28"/>
      <c r="R8" s="65"/>
      <c r="S8" s="64" t="s">
        <v>7</v>
      </c>
      <c r="T8" s="67" t="s">
        <v>8</v>
      </c>
      <c r="U8" s="73" t="s">
        <v>9</v>
      </c>
    </row>
    <row r="9" spans="1:21" ht="5.25" customHeight="1">
      <c r="A9" s="70"/>
      <c r="B9" s="72"/>
      <c r="C9" s="65"/>
      <c r="D9" s="70"/>
      <c r="E9" s="71"/>
      <c r="F9" s="72"/>
      <c r="G9" s="70"/>
      <c r="H9" s="71"/>
      <c r="I9" s="34"/>
      <c r="J9" s="64" t="s">
        <v>10</v>
      </c>
      <c r="K9" s="67" t="s">
        <v>5</v>
      </c>
      <c r="L9" s="69"/>
      <c r="M9" s="64" t="s">
        <v>11</v>
      </c>
      <c r="N9" s="64" t="s">
        <v>12</v>
      </c>
      <c r="O9" s="64" t="s">
        <v>13</v>
      </c>
      <c r="P9" s="64" t="s">
        <v>14</v>
      </c>
      <c r="Q9" s="64" t="s">
        <v>15</v>
      </c>
      <c r="R9" s="65"/>
      <c r="S9" s="65"/>
      <c r="T9" s="43"/>
      <c r="U9" s="74"/>
    </row>
    <row r="10" spans="1:21" ht="2.25" customHeight="1">
      <c r="A10" s="70"/>
      <c r="B10" s="72"/>
      <c r="C10" s="65"/>
      <c r="D10" s="70"/>
      <c r="E10" s="71"/>
      <c r="F10" s="72"/>
      <c r="G10" s="70"/>
      <c r="H10" s="71"/>
      <c r="I10" s="34"/>
      <c r="J10" s="65"/>
      <c r="K10" s="43"/>
      <c r="L10" s="28"/>
      <c r="M10" s="65"/>
      <c r="N10" s="65"/>
      <c r="O10" s="65"/>
      <c r="P10" s="65"/>
      <c r="Q10" s="65"/>
      <c r="R10" s="65"/>
      <c r="S10" s="65"/>
      <c r="T10" s="67" t="s">
        <v>16</v>
      </c>
      <c r="U10" s="74"/>
    </row>
    <row r="11" spans="1:21" ht="153" customHeight="1">
      <c r="A11" s="43"/>
      <c r="B11" s="28"/>
      <c r="C11" s="66"/>
      <c r="D11" s="43"/>
      <c r="E11" s="44"/>
      <c r="F11" s="28"/>
      <c r="G11" s="43"/>
      <c r="H11" s="44"/>
      <c r="I11" s="35"/>
      <c r="J11" s="66"/>
      <c r="K11" s="8" t="s">
        <v>17</v>
      </c>
      <c r="L11" s="8" t="s">
        <v>18</v>
      </c>
      <c r="M11" s="66"/>
      <c r="N11" s="66"/>
      <c r="O11" s="66"/>
      <c r="P11" s="66"/>
      <c r="Q11" s="66"/>
      <c r="R11" s="66"/>
      <c r="S11" s="66"/>
      <c r="T11" s="43"/>
      <c r="U11" s="75"/>
    </row>
    <row r="12" spans="1:21" ht="8.25" customHeight="1">
      <c r="A12" s="67" t="s">
        <v>19</v>
      </c>
      <c r="B12" s="69"/>
      <c r="C12" s="13" t="s">
        <v>20</v>
      </c>
      <c r="D12" s="67" t="s">
        <v>78</v>
      </c>
      <c r="E12" s="68"/>
      <c r="F12" s="69"/>
      <c r="G12" s="67" t="s">
        <v>21</v>
      </c>
      <c r="H12" s="68"/>
      <c r="I12" s="23" t="s">
        <v>22</v>
      </c>
      <c r="J12" s="13" t="s">
        <v>23</v>
      </c>
      <c r="K12" s="13" t="s">
        <v>24</v>
      </c>
      <c r="L12" s="13" t="s">
        <v>25</v>
      </c>
      <c r="M12" s="13" t="s">
        <v>26</v>
      </c>
      <c r="N12" s="13" t="s">
        <v>27</v>
      </c>
      <c r="O12" s="13" t="s">
        <v>28</v>
      </c>
      <c r="P12" s="13" t="s">
        <v>29</v>
      </c>
      <c r="Q12" s="13" t="s">
        <v>30</v>
      </c>
      <c r="R12" s="13" t="s">
        <v>31</v>
      </c>
      <c r="S12" s="13" t="s">
        <v>32</v>
      </c>
      <c r="T12" s="22" t="s">
        <v>33</v>
      </c>
      <c r="U12" s="24" t="s">
        <v>34</v>
      </c>
    </row>
    <row r="13" spans="1:21" s="4" customFormat="1" ht="15.75" customHeight="1">
      <c r="A13" s="53" t="s">
        <v>80</v>
      </c>
      <c r="B13" s="53"/>
      <c r="C13" s="53"/>
      <c r="D13" s="53" t="s">
        <v>82</v>
      </c>
      <c r="E13" s="53"/>
      <c r="F13" s="14" t="s">
        <v>84</v>
      </c>
      <c r="G13" s="52">
        <f>SUM(G17)</f>
        <v>165000</v>
      </c>
      <c r="H13" s="52"/>
      <c r="I13" s="10">
        <f aca="true" t="shared" si="0" ref="I13:T13">SUM(I17)</f>
        <v>165000</v>
      </c>
      <c r="J13" s="10">
        <f t="shared" si="0"/>
        <v>165000</v>
      </c>
      <c r="K13" s="10">
        <f t="shared" si="0"/>
        <v>0</v>
      </c>
      <c r="L13" s="10">
        <f t="shared" si="0"/>
        <v>165000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>SUM(U17)</f>
        <v>0</v>
      </c>
    </row>
    <row r="14" spans="1:21" s="4" customFormat="1" ht="15.75" customHeight="1">
      <c r="A14" s="53"/>
      <c r="B14" s="53"/>
      <c r="C14" s="53"/>
      <c r="D14" s="53"/>
      <c r="E14" s="53"/>
      <c r="F14" s="21" t="s">
        <v>85</v>
      </c>
      <c r="G14" s="52">
        <f>SUM(G18)</f>
        <v>532332.75</v>
      </c>
      <c r="H14" s="52"/>
      <c r="I14" s="10">
        <f aca="true" t="shared" si="1" ref="I14:T16">SUM(I18)</f>
        <v>532332.75</v>
      </c>
      <c r="J14" s="10">
        <f t="shared" si="1"/>
        <v>165000</v>
      </c>
      <c r="K14" s="10">
        <f t="shared" si="1"/>
        <v>0</v>
      </c>
      <c r="L14" s="10">
        <f t="shared" si="1"/>
        <v>165000</v>
      </c>
      <c r="M14" s="10">
        <f t="shared" si="1"/>
        <v>0</v>
      </c>
      <c r="N14" s="10">
        <f t="shared" si="1"/>
        <v>0</v>
      </c>
      <c r="O14" s="10">
        <f t="shared" si="1"/>
        <v>367332.75</v>
      </c>
      <c r="P14" s="10">
        <f t="shared" si="1"/>
        <v>0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10">
        <f>SUM(U18)</f>
        <v>0</v>
      </c>
    </row>
    <row r="15" spans="1:21" s="4" customFormat="1" ht="15.75" customHeight="1">
      <c r="A15" s="53"/>
      <c r="B15" s="53"/>
      <c r="C15" s="53"/>
      <c r="D15" s="53"/>
      <c r="E15" s="53"/>
      <c r="F15" s="14" t="s">
        <v>86</v>
      </c>
      <c r="G15" s="52">
        <f>SUM(G19)</f>
        <v>100265</v>
      </c>
      <c r="H15" s="52"/>
      <c r="I15" s="10">
        <f t="shared" si="1"/>
        <v>100265</v>
      </c>
      <c r="J15" s="10">
        <f t="shared" si="1"/>
        <v>8300</v>
      </c>
      <c r="K15" s="10">
        <f t="shared" si="1"/>
        <v>0</v>
      </c>
      <c r="L15" s="10">
        <f t="shared" si="1"/>
        <v>8300</v>
      </c>
      <c r="M15" s="10">
        <f t="shared" si="1"/>
        <v>0</v>
      </c>
      <c r="N15" s="10">
        <f t="shared" si="1"/>
        <v>0</v>
      </c>
      <c r="O15" s="10">
        <f t="shared" si="1"/>
        <v>91965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>SUM(U19)</f>
        <v>0</v>
      </c>
    </row>
    <row r="16" spans="1:21" s="4" customFormat="1" ht="15.75" customHeight="1">
      <c r="A16" s="53"/>
      <c r="B16" s="53"/>
      <c r="C16" s="53"/>
      <c r="D16" s="53"/>
      <c r="E16" s="53"/>
      <c r="F16" s="14" t="s">
        <v>87</v>
      </c>
      <c r="G16" s="52">
        <f>G15/G14*100</f>
        <v>18.835023770376704</v>
      </c>
      <c r="H16" s="52"/>
      <c r="I16" s="10">
        <f>I15/I14*100</f>
        <v>18.835023770376704</v>
      </c>
      <c r="J16" s="10">
        <f>J15/J14*100</f>
        <v>5.03030303030303</v>
      </c>
      <c r="K16" s="10">
        <v>0</v>
      </c>
      <c r="L16" s="10">
        <f>L15/L14*100</f>
        <v>5.03030303030303</v>
      </c>
      <c r="M16" s="10">
        <v>0</v>
      </c>
      <c r="N16" s="10">
        <v>0</v>
      </c>
      <c r="O16" s="10">
        <f t="shared" si="1"/>
        <v>25.035883677673716</v>
      </c>
      <c r="P16" s="10">
        <f t="shared" si="1"/>
        <v>0</v>
      </c>
      <c r="Q16" s="10">
        <f t="shared" si="1"/>
        <v>0</v>
      </c>
      <c r="R16" s="10">
        <f t="shared" si="1"/>
        <v>0</v>
      </c>
      <c r="S16" s="10">
        <f t="shared" si="1"/>
        <v>0</v>
      </c>
      <c r="T16" s="10">
        <f t="shared" si="1"/>
        <v>0</v>
      </c>
      <c r="U16" s="10">
        <f>SUM(U20)</f>
        <v>0</v>
      </c>
    </row>
    <row r="17" spans="1:21" ht="15.75" customHeight="1">
      <c r="A17" s="50"/>
      <c r="B17" s="50"/>
      <c r="C17" s="50" t="s">
        <v>81</v>
      </c>
      <c r="D17" s="51" t="s">
        <v>83</v>
      </c>
      <c r="E17" s="51"/>
      <c r="F17" s="16" t="s">
        <v>84</v>
      </c>
      <c r="G17" s="49">
        <v>165000</v>
      </c>
      <c r="H17" s="49"/>
      <c r="I17" s="9">
        <v>165000</v>
      </c>
      <c r="J17" s="9">
        <v>165000</v>
      </c>
      <c r="K17" s="9">
        <v>0</v>
      </c>
      <c r="L17" s="9">
        <v>165000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15.75" customHeight="1">
      <c r="A18" s="50"/>
      <c r="B18" s="50"/>
      <c r="C18" s="50"/>
      <c r="D18" s="51"/>
      <c r="E18" s="51"/>
      <c r="F18" s="18" t="s">
        <v>85</v>
      </c>
      <c r="G18" s="49">
        <v>532332.75</v>
      </c>
      <c r="H18" s="49"/>
      <c r="I18" s="9">
        <v>532332.75</v>
      </c>
      <c r="J18" s="9">
        <v>165000</v>
      </c>
      <c r="K18" s="9">
        <v>0</v>
      </c>
      <c r="L18" s="9">
        <v>165000</v>
      </c>
      <c r="M18" s="9">
        <v>0</v>
      </c>
      <c r="N18" s="9">
        <v>0</v>
      </c>
      <c r="O18" s="9">
        <v>367332.75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15.75" customHeight="1">
      <c r="A19" s="50"/>
      <c r="B19" s="50"/>
      <c r="C19" s="50"/>
      <c r="D19" s="51"/>
      <c r="E19" s="51"/>
      <c r="F19" s="16" t="s">
        <v>86</v>
      </c>
      <c r="G19" s="49">
        <f>I19+R19</f>
        <v>100265</v>
      </c>
      <c r="H19" s="49"/>
      <c r="I19" s="9">
        <f>J19+M19+N19+O19+P19+Q19</f>
        <v>100265</v>
      </c>
      <c r="J19" s="9">
        <f>SUM(K19:L19)</f>
        <v>8300</v>
      </c>
      <c r="K19" s="9">
        <v>0</v>
      </c>
      <c r="L19" s="9">
        <v>8300</v>
      </c>
      <c r="M19" s="9">
        <v>0</v>
      </c>
      <c r="N19" s="9">
        <v>0</v>
      </c>
      <c r="O19" s="9">
        <v>91965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ht="15.75" customHeight="1">
      <c r="A20" s="50"/>
      <c r="B20" s="50"/>
      <c r="C20" s="50"/>
      <c r="D20" s="51"/>
      <c r="E20" s="51"/>
      <c r="F20" s="16" t="s">
        <v>87</v>
      </c>
      <c r="G20" s="49">
        <f>G19/G18*100</f>
        <v>18.835023770376704</v>
      </c>
      <c r="H20" s="49"/>
      <c r="I20" s="9">
        <f>I19/I18*100</f>
        <v>18.835023770376704</v>
      </c>
      <c r="J20" s="9">
        <f>J19/J18*100</f>
        <v>5.03030303030303</v>
      </c>
      <c r="K20" s="9">
        <v>0</v>
      </c>
      <c r="L20" s="9">
        <f>L19/L18*100</f>
        <v>5.03030303030303</v>
      </c>
      <c r="M20" s="9">
        <v>0</v>
      </c>
      <c r="N20" s="9">
        <v>0</v>
      </c>
      <c r="O20" s="9">
        <f>O19/O18*100</f>
        <v>25.035883677673716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s="4" customFormat="1" ht="15.75" customHeight="1">
      <c r="A21" s="53" t="s">
        <v>88</v>
      </c>
      <c r="B21" s="53"/>
      <c r="C21" s="53"/>
      <c r="D21" s="53" t="s">
        <v>89</v>
      </c>
      <c r="E21" s="53"/>
      <c r="F21" s="14" t="s">
        <v>94</v>
      </c>
      <c r="G21" s="52">
        <f>SUM(G25+G29)</f>
        <v>440408.05</v>
      </c>
      <c r="H21" s="52"/>
      <c r="I21" s="10">
        <f aca="true" t="shared" si="2" ref="I21:T21">SUM(I25+I29)</f>
        <v>440408.05</v>
      </c>
      <c r="J21" s="10">
        <f t="shared" si="2"/>
        <v>153000</v>
      </c>
      <c r="K21" s="10">
        <f t="shared" si="2"/>
        <v>0</v>
      </c>
      <c r="L21" s="10">
        <f t="shared" si="2"/>
        <v>153000</v>
      </c>
      <c r="M21" s="10">
        <f t="shared" si="2"/>
        <v>0</v>
      </c>
      <c r="N21" s="10">
        <f t="shared" si="2"/>
        <v>287408.05</v>
      </c>
      <c r="O21" s="10">
        <f t="shared" si="2"/>
        <v>0</v>
      </c>
      <c r="P21" s="10">
        <f t="shared" si="2"/>
        <v>0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10">
        <f>SUM(U25+U29)</f>
        <v>0</v>
      </c>
    </row>
    <row r="22" spans="1:21" s="4" customFormat="1" ht="15.75" customHeight="1">
      <c r="A22" s="53"/>
      <c r="B22" s="53"/>
      <c r="C22" s="53"/>
      <c r="D22" s="53"/>
      <c r="E22" s="53"/>
      <c r="F22" s="21" t="s">
        <v>85</v>
      </c>
      <c r="G22" s="52">
        <f>SUM(G26+G30)</f>
        <v>447462.05</v>
      </c>
      <c r="H22" s="52"/>
      <c r="I22" s="10">
        <f>SUM(I26+I30)</f>
        <v>447462.05</v>
      </c>
      <c r="J22" s="10">
        <f>SUM(J26+J30)</f>
        <v>160054</v>
      </c>
      <c r="K22" s="10">
        <f aca="true" t="shared" si="3" ref="K22:T22">SUM(K26+K30)</f>
        <v>0</v>
      </c>
      <c r="L22" s="10">
        <f t="shared" si="3"/>
        <v>160054</v>
      </c>
      <c r="M22" s="10">
        <f t="shared" si="3"/>
        <v>0</v>
      </c>
      <c r="N22" s="10">
        <f t="shared" si="3"/>
        <v>287408.05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>SUM(U26+U30)</f>
        <v>0</v>
      </c>
    </row>
    <row r="23" spans="1:21" s="4" customFormat="1" ht="15.75" customHeight="1">
      <c r="A23" s="53"/>
      <c r="B23" s="53"/>
      <c r="C23" s="53"/>
      <c r="D23" s="53"/>
      <c r="E23" s="53"/>
      <c r="F23" s="14" t="s">
        <v>86</v>
      </c>
      <c r="G23" s="52">
        <f>SUM(G27+G31)</f>
        <v>197011.81</v>
      </c>
      <c r="H23" s="52"/>
      <c r="I23" s="10">
        <f aca="true" t="shared" si="4" ref="I23:T23">SUM(I27+I31)</f>
        <v>197011.81</v>
      </c>
      <c r="J23" s="10">
        <f t="shared" si="4"/>
        <v>48185.9</v>
      </c>
      <c r="K23" s="10">
        <f t="shared" si="4"/>
        <v>0</v>
      </c>
      <c r="L23" s="10">
        <f t="shared" si="4"/>
        <v>48185.9</v>
      </c>
      <c r="M23" s="10">
        <f t="shared" si="4"/>
        <v>0</v>
      </c>
      <c r="N23" s="10">
        <f t="shared" si="4"/>
        <v>148825.91</v>
      </c>
      <c r="O23" s="10">
        <f t="shared" si="4"/>
        <v>0</v>
      </c>
      <c r="P23" s="10">
        <f t="shared" si="4"/>
        <v>0</v>
      </c>
      <c r="Q23" s="10">
        <f t="shared" si="4"/>
        <v>0</v>
      </c>
      <c r="R23" s="10">
        <f t="shared" si="4"/>
        <v>0</v>
      </c>
      <c r="S23" s="10">
        <f t="shared" si="4"/>
        <v>0</v>
      </c>
      <c r="T23" s="10">
        <f t="shared" si="4"/>
        <v>0</v>
      </c>
      <c r="U23" s="10">
        <f>SUM(U27+U31)</f>
        <v>0</v>
      </c>
    </row>
    <row r="24" spans="1:21" s="4" customFormat="1" ht="15.75" customHeight="1">
      <c r="A24" s="53"/>
      <c r="B24" s="53"/>
      <c r="C24" s="53"/>
      <c r="D24" s="53"/>
      <c r="E24" s="53"/>
      <c r="F24" s="14" t="s">
        <v>87</v>
      </c>
      <c r="G24" s="52">
        <f>G23/G22*100</f>
        <v>44.02871930703397</v>
      </c>
      <c r="H24" s="29"/>
      <c r="I24" s="10">
        <f aca="true" t="shared" si="5" ref="I24:N24">I23/I22*100</f>
        <v>44.02871930703397</v>
      </c>
      <c r="J24" s="10">
        <f t="shared" si="5"/>
        <v>30.106026715983358</v>
      </c>
      <c r="K24" s="10">
        <v>0</v>
      </c>
      <c r="L24" s="10">
        <f t="shared" si="5"/>
        <v>30.106026715983358</v>
      </c>
      <c r="M24" s="10">
        <v>0</v>
      </c>
      <c r="N24" s="10">
        <f t="shared" si="5"/>
        <v>51.78209517791864</v>
      </c>
      <c r="O24" s="10">
        <f aca="true" t="shared" si="6" ref="O24:T24">SUM(O28)</f>
        <v>0</v>
      </c>
      <c r="P24" s="10">
        <f t="shared" si="6"/>
        <v>0</v>
      </c>
      <c r="Q24" s="10">
        <f t="shared" si="6"/>
        <v>0</v>
      </c>
      <c r="R24" s="10">
        <f t="shared" si="6"/>
        <v>0</v>
      </c>
      <c r="S24" s="10">
        <f t="shared" si="6"/>
        <v>0</v>
      </c>
      <c r="T24" s="10">
        <f t="shared" si="6"/>
        <v>0</v>
      </c>
      <c r="U24" s="10">
        <f>SUM(U28)</f>
        <v>0</v>
      </c>
    </row>
    <row r="25" spans="1:21" ht="15.75" customHeight="1">
      <c r="A25" s="50"/>
      <c r="B25" s="50"/>
      <c r="C25" s="50" t="s">
        <v>90</v>
      </c>
      <c r="D25" s="51" t="s">
        <v>91</v>
      </c>
      <c r="E25" s="51"/>
      <c r="F25" s="16" t="s">
        <v>84</v>
      </c>
      <c r="G25" s="49">
        <v>287408.05</v>
      </c>
      <c r="H25" s="49"/>
      <c r="I25" s="9">
        <v>287408.05</v>
      </c>
      <c r="J25" s="9">
        <v>0</v>
      </c>
      <c r="K25" s="9">
        <v>0</v>
      </c>
      <c r="L25" s="9">
        <v>0</v>
      </c>
      <c r="M25" s="9">
        <v>0</v>
      </c>
      <c r="N25" s="9">
        <v>287408.05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ht="15.75" customHeight="1">
      <c r="A26" s="50"/>
      <c r="B26" s="50"/>
      <c r="C26" s="50"/>
      <c r="D26" s="51"/>
      <c r="E26" s="51"/>
      <c r="F26" s="18" t="s">
        <v>85</v>
      </c>
      <c r="G26" s="49">
        <v>294408.05</v>
      </c>
      <c r="H26" s="49"/>
      <c r="I26" s="9">
        <v>294408.05</v>
      </c>
      <c r="J26" s="9">
        <v>7000</v>
      </c>
      <c r="K26" s="9">
        <v>0</v>
      </c>
      <c r="L26" s="9">
        <v>7000</v>
      </c>
      <c r="M26" s="9">
        <v>0</v>
      </c>
      <c r="N26" s="9">
        <v>287408.05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15.75" customHeight="1">
      <c r="A27" s="50"/>
      <c r="B27" s="50"/>
      <c r="C27" s="50"/>
      <c r="D27" s="51"/>
      <c r="E27" s="51"/>
      <c r="F27" s="16" t="s">
        <v>86</v>
      </c>
      <c r="G27" s="49">
        <f>I27+R27</f>
        <v>149374.91</v>
      </c>
      <c r="H27" s="49"/>
      <c r="I27" s="9">
        <f>J27+M27+N27+O27+P27+Q27</f>
        <v>149374.91</v>
      </c>
      <c r="J27" s="9">
        <f>SUM(K27:L27)</f>
        <v>549</v>
      </c>
      <c r="K27" s="9">
        <v>0</v>
      </c>
      <c r="L27" s="9">
        <v>549</v>
      </c>
      <c r="M27" s="9">
        <v>0</v>
      </c>
      <c r="N27" s="9">
        <v>148825.91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15.75" customHeight="1">
      <c r="A28" s="50"/>
      <c r="B28" s="50"/>
      <c r="C28" s="50"/>
      <c r="D28" s="51"/>
      <c r="E28" s="51"/>
      <c r="F28" s="16" t="s">
        <v>87</v>
      </c>
      <c r="G28" s="49">
        <f>G27/G26*100</f>
        <v>50.73737284017879</v>
      </c>
      <c r="H28" s="49"/>
      <c r="I28" s="9">
        <f>I27/I26*100</f>
        <v>50.73737284017879</v>
      </c>
      <c r="J28" s="9">
        <f>J27/J26*100</f>
        <v>7.842857142857143</v>
      </c>
      <c r="K28" s="9">
        <v>0</v>
      </c>
      <c r="L28" s="9">
        <f>L27/L26*100</f>
        <v>7.842857142857143</v>
      </c>
      <c r="M28" s="9">
        <v>0</v>
      </c>
      <c r="N28" s="9">
        <f>N27/N26*100</f>
        <v>51.78209517791864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ht="15.75" customHeight="1">
      <c r="A29" s="50"/>
      <c r="B29" s="50"/>
      <c r="C29" s="50" t="s">
        <v>92</v>
      </c>
      <c r="D29" s="51" t="s">
        <v>93</v>
      </c>
      <c r="E29" s="51"/>
      <c r="F29" s="16" t="s">
        <v>84</v>
      </c>
      <c r="G29" s="49">
        <v>153000</v>
      </c>
      <c r="H29" s="49"/>
      <c r="I29" s="9">
        <v>153000</v>
      </c>
      <c r="J29" s="9">
        <v>153000</v>
      </c>
      <c r="K29" s="9">
        <v>0</v>
      </c>
      <c r="L29" s="9">
        <v>153000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ht="15.75" customHeight="1">
      <c r="A30" s="50"/>
      <c r="B30" s="50"/>
      <c r="C30" s="50"/>
      <c r="D30" s="51"/>
      <c r="E30" s="51"/>
      <c r="F30" s="18" t="s">
        <v>85</v>
      </c>
      <c r="G30" s="49">
        <v>153054</v>
      </c>
      <c r="H30" s="49"/>
      <c r="I30" s="9">
        <v>153054</v>
      </c>
      <c r="J30" s="9">
        <v>153054</v>
      </c>
      <c r="K30" s="9">
        <v>0</v>
      </c>
      <c r="L30" s="9">
        <v>153054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</row>
    <row r="31" spans="1:21" ht="15.75" customHeight="1">
      <c r="A31" s="50"/>
      <c r="B31" s="50"/>
      <c r="C31" s="50"/>
      <c r="D31" s="51"/>
      <c r="E31" s="51"/>
      <c r="F31" s="16" t="s">
        <v>86</v>
      </c>
      <c r="G31" s="49">
        <f>I31+R31</f>
        <v>47636.9</v>
      </c>
      <c r="H31" s="49"/>
      <c r="I31" s="9">
        <f>J31+M31+N31+O31+P31+Q31</f>
        <v>47636.9</v>
      </c>
      <c r="J31" s="9">
        <f>SUM(K31:L31)</f>
        <v>47636.9</v>
      </c>
      <c r="K31" s="9">
        <v>0</v>
      </c>
      <c r="L31" s="9">
        <v>47636.9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ht="15.75" customHeight="1">
      <c r="A32" s="50"/>
      <c r="B32" s="50"/>
      <c r="C32" s="50"/>
      <c r="D32" s="51"/>
      <c r="E32" s="51"/>
      <c r="F32" s="16" t="s">
        <v>87</v>
      </c>
      <c r="G32" s="49">
        <f>G31/G30*100</f>
        <v>31.12424373097077</v>
      </c>
      <c r="H32" s="49"/>
      <c r="I32" s="9">
        <f>I31/I30*100</f>
        <v>31.12424373097077</v>
      </c>
      <c r="J32" s="9">
        <f>J31/J30*100</f>
        <v>31.12424373097077</v>
      </c>
      <c r="K32" s="9">
        <v>0</v>
      </c>
      <c r="L32" s="9">
        <f>L31/L30*100</f>
        <v>31.12424373097077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</row>
    <row r="33" spans="1:21" s="4" customFormat="1" ht="15.75" customHeight="1">
      <c r="A33" s="53" t="s">
        <v>187</v>
      </c>
      <c r="B33" s="53"/>
      <c r="C33" s="53"/>
      <c r="D33" s="53" t="s">
        <v>188</v>
      </c>
      <c r="E33" s="53"/>
      <c r="F33" s="14" t="s">
        <v>84</v>
      </c>
      <c r="G33" s="52">
        <f>SUM(G37)</f>
        <v>0</v>
      </c>
      <c r="H33" s="52"/>
      <c r="I33" s="10">
        <f>SUM(I37)</f>
        <v>0</v>
      </c>
      <c r="J33" s="10">
        <f aca="true" t="shared" si="7" ref="J33:U33">SUM(J37)</f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  <c r="N33" s="10">
        <f t="shared" si="7"/>
        <v>0</v>
      </c>
      <c r="O33" s="10">
        <f t="shared" si="7"/>
        <v>0</v>
      </c>
      <c r="P33" s="10">
        <f t="shared" si="7"/>
        <v>0</v>
      </c>
      <c r="Q33" s="10">
        <f t="shared" si="7"/>
        <v>0</v>
      </c>
      <c r="R33" s="10">
        <f t="shared" si="7"/>
        <v>0</v>
      </c>
      <c r="S33" s="10">
        <f t="shared" si="7"/>
        <v>0</v>
      </c>
      <c r="T33" s="10">
        <f t="shared" si="7"/>
        <v>0</v>
      </c>
      <c r="U33" s="10">
        <f t="shared" si="7"/>
        <v>0</v>
      </c>
    </row>
    <row r="34" spans="1:21" s="4" customFormat="1" ht="15.75" customHeight="1">
      <c r="A34" s="53"/>
      <c r="B34" s="53"/>
      <c r="C34" s="53"/>
      <c r="D34" s="53"/>
      <c r="E34" s="53"/>
      <c r="F34" s="21" t="s">
        <v>85</v>
      </c>
      <c r="G34" s="52">
        <f>SUM(G38)</f>
        <v>1500</v>
      </c>
      <c r="H34" s="52"/>
      <c r="I34" s="10">
        <f aca="true" t="shared" si="8" ref="I34:T35">SUM(I38)</f>
        <v>1500</v>
      </c>
      <c r="J34" s="10">
        <f t="shared" si="8"/>
        <v>1500</v>
      </c>
      <c r="K34" s="10">
        <f t="shared" si="8"/>
        <v>0</v>
      </c>
      <c r="L34" s="10">
        <f t="shared" si="8"/>
        <v>1500</v>
      </c>
      <c r="M34" s="10">
        <f t="shared" si="8"/>
        <v>0</v>
      </c>
      <c r="N34" s="10">
        <f t="shared" si="8"/>
        <v>0</v>
      </c>
      <c r="O34" s="10">
        <f t="shared" si="8"/>
        <v>0</v>
      </c>
      <c r="P34" s="10">
        <f t="shared" si="8"/>
        <v>0</v>
      </c>
      <c r="Q34" s="10">
        <f t="shared" si="8"/>
        <v>0</v>
      </c>
      <c r="R34" s="10">
        <f t="shared" si="8"/>
        <v>0</v>
      </c>
      <c r="S34" s="10">
        <f t="shared" si="8"/>
        <v>0</v>
      </c>
      <c r="T34" s="10">
        <f t="shared" si="8"/>
        <v>0</v>
      </c>
      <c r="U34" s="10">
        <f>SUM(U38)</f>
        <v>0</v>
      </c>
    </row>
    <row r="35" spans="1:21" s="4" customFormat="1" ht="15.75" customHeight="1">
      <c r="A35" s="53"/>
      <c r="B35" s="53"/>
      <c r="C35" s="53"/>
      <c r="D35" s="53"/>
      <c r="E35" s="53"/>
      <c r="F35" s="14" t="s">
        <v>86</v>
      </c>
      <c r="G35" s="52">
        <f>SUM(G39)</f>
        <v>0</v>
      </c>
      <c r="H35" s="52"/>
      <c r="I35" s="10">
        <f t="shared" si="8"/>
        <v>0</v>
      </c>
      <c r="J35" s="10">
        <f t="shared" si="8"/>
        <v>0</v>
      </c>
      <c r="K35" s="10">
        <f t="shared" si="8"/>
        <v>0</v>
      </c>
      <c r="L35" s="10">
        <f t="shared" si="8"/>
        <v>0</v>
      </c>
      <c r="M35" s="10">
        <f t="shared" si="8"/>
        <v>0</v>
      </c>
      <c r="N35" s="10">
        <f t="shared" si="8"/>
        <v>0</v>
      </c>
      <c r="O35" s="10">
        <f t="shared" si="8"/>
        <v>0</v>
      </c>
      <c r="P35" s="10">
        <f t="shared" si="8"/>
        <v>0</v>
      </c>
      <c r="Q35" s="10">
        <f t="shared" si="8"/>
        <v>0</v>
      </c>
      <c r="R35" s="10">
        <f t="shared" si="8"/>
        <v>0</v>
      </c>
      <c r="S35" s="10">
        <f t="shared" si="8"/>
        <v>0</v>
      </c>
      <c r="T35" s="10">
        <f t="shared" si="8"/>
        <v>0</v>
      </c>
      <c r="U35" s="10">
        <f>SUM(U39)</f>
        <v>0</v>
      </c>
    </row>
    <row r="36" spans="1:21" s="4" customFormat="1" ht="15.75" customHeight="1">
      <c r="A36" s="53"/>
      <c r="B36" s="53"/>
      <c r="C36" s="53"/>
      <c r="D36" s="53"/>
      <c r="E36" s="53"/>
      <c r="F36" s="14" t="s">
        <v>87</v>
      </c>
      <c r="G36" s="52">
        <f>G35/G34*100</f>
        <v>0</v>
      </c>
      <c r="H36" s="52"/>
      <c r="I36" s="10">
        <f>I35/I34*100</f>
        <v>0</v>
      </c>
      <c r="J36" s="10">
        <f>J35/J34*100</f>
        <v>0</v>
      </c>
      <c r="K36" s="10">
        <v>0</v>
      </c>
      <c r="L36" s="10">
        <f>L35/L34*100</f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ht="15.75" customHeight="1">
      <c r="A37" s="50"/>
      <c r="B37" s="50"/>
      <c r="C37" s="50" t="s">
        <v>189</v>
      </c>
      <c r="D37" s="51" t="s">
        <v>69</v>
      </c>
      <c r="E37" s="51"/>
      <c r="F37" s="16" t="s">
        <v>84</v>
      </c>
      <c r="G37" s="49">
        <v>0</v>
      </c>
      <c r="H37" s="49"/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ht="15.75" customHeight="1">
      <c r="A38" s="50"/>
      <c r="B38" s="50"/>
      <c r="C38" s="50"/>
      <c r="D38" s="51"/>
      <c r="E38" s="51"/>
      <c r="F38" s="18" t="s">
        <v>85</v>
      </c>
      <c r="G38" s="49">
        <v>1500</v>
      </c>
      <c r="H38" s="49"/>
      <c r="I38" s="9">
        <v>1500</v>
      </c>
      <c r="J38" s="9">
        <v>1500</v>
      </c>
      <c r="K38" s="9">
        <v>0</v>
      </c>
      <c r="L38" s="9">
        <v>1500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</row>
    <row r="39" spans="1:21" ht="15.75" customHeight="1">
      <c r="A39" s="50"/>
      <c r="B39" s="50"/>
      <c r="C39" s="50"/>
      <c r="D39" s="51"/>
      <c r="E39" s="51"/>
      <c r="F39" s="16" t="s">
        <v>86</v>
      </c>
      <c r="G39" s="49">
        <f>I39+R39</f>
        <v>0</v>
      </c>
      <c r="H39" s="49"/>
      <c r="I39" s="9">
        <f>J39+M39+N39+O39+P39+Q39</f>
        <v>0</v>
      </c>
      <c r="J39" s="9">
        <f>SUM(K39:L39)</f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ht="15.75" customHeight="1">
      <c r="A40" s="50"/>
      <c r="B40" s="50"/>
      <c r="C40" s="50"/>
      <c r="D40" s="51"/>
      <c r="E40" s="51"/>
      <c r="F40" s="16" t="s">
        <v>87</v>
      </c>
      <c r="G40" s="49">
        <f>G39/G38*100</f>
        <v>0</v>
      </c>
      <c r="H40" s="49"/>
      <c r="I40" s="9">
        <f>I39/I38*100</f>
        <v>0</v>
      </c>
      <c r="J40" s="9">
        <f>J39/J38*100</f>
        <v>0</v>
      </c>
      <c r="K40" s="9">
        <v>0</v>
      </c>
      <c r="L40" s="9">
        <f>L39/L38*100</f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1:21" s="4" customFormat="1" ht="15.75" customHeight="1">
      <c r="A41" s="59" t="s">
        <v>35</v>
      </c>
      <c r="B41" s="59"/>
      <c r="C41" s="59"/>
      <c r="D41" s="60" t="s">
        <v>36</v>
      </c>
      <c r="E41" s="60"/>
      <c r="F41" s="15" t="s">
        <v>84</v>
      </c>
      <c r="G41" s="52">
        <f>SUM(G45)</f>
        <v>14483398.38</v>
      </c>
      <c r="H41" s="52"/>
      <c r="I41" s="20">
        <f>SUM(I45)</f>
        <v>2374876</v>
      </c>
      <c r="J41" s="20">
        <f>SUM(J45)</f>
        <v>1861443</v>
      </c>
      <c r="K41" s="20">
        <f>SUM(K45)</f>
        <v>719676</v>
      </c>
      <c r="L41" s="20">
        <f aca="true" t="shared" si="9" ref="L41:U41">SUM(L45)</f>
        <v>1141767</v>
      </c>
      <c r="M41" s="20">
        <f t="shared" si="9"/>
        <v>500000</v>
      </c>
      <c r="N41" s="20">
        <f t="shared" si="9"/>
        <v>13433</v>
      </c>
      <c r="O41" s="20">
        <f t="shared" si="9"/>
        <v>0</v>
      </c>
      <c r="P41" s="20">
        <f t="shared" si="9"/>
        <v>0</v>
      </c>
      <c r="Q41" s="20">
        <f t="shared" si="9"/>
        <v>0</v>
      </c>
      <c r="R41" s="20">
        <f t="shared" si="9"/>
        <v>12108522.38</v>
      </c>
      <c r="S41" s="20">
        <f t="shared" si="9"/>
        <v>12108522.38</v>
      </c>
      <c r="T41" s="10">
        <f t="shared" si="9"/>
        <v>2289922.38</v>
      </c>
      <c r="U41" s="10">
        <f t="shared" si="9"/>
        <v>0</v>
      </c>
    </row>
    <row r="42" spans="1:21" s="4" customFormat="1" ht="15.75" customHeight="1">
      <c r="A42" s="59"/>
      <c r="B42" s="59"/>
      <c r="C42" s="59"/>
      <c r="D42" s="60"/>
      <c r="E42" s="60"/>
      <c r="F42" s="21" t="s">
        <v>85</v>
      </c>
      <c r="G42" s="52">
        <f>SUM(G46)</f>
        <v>17805341.89</v>
      </c>
      <c r="H42" s="52"/>
      <c r="I42" s="20">
        <f aca="true" t="shared" si="10" ref="I42:T43">SUM(I46)</f>
        <v>2704961.95</v>
      </c>
      <c r="J42" s="20">
        <f t="shared" si="10"/>
        <v>2191528.95</v>
      </c>
      <c r="K42" s="20">
        <f t="shared" si="10"/>
        <v>766916</v>
      </c>
      <c r="L42" s="20">
        <f t="shared" si="10"/>
        <v>1424612.95</v>
      </c>
      <c r="M42" s="20">
        <f t="shared" si="10"/>
        <v>500000</v>
      </c>
      <c r="N42" s="20">
        <f t="shared" si="10"/>
        <v>13433</v>
      </c>
      <c r="O42" s="20">
        <f t="shared" si="10"/>
        <v>0</v>
      </c>
      <c r="P42" s="20">
        <f t="shared" si="10"/>
        <v>0</v>
      </c>
      <c r="Q42" s="20">
        <f t="shared" si="10"/>
        <v>0</v>
      </c>
      <c r="R42" s="20">
        <f t="shared" si="10"/>
        <v>15100379.94</v>
      </c>
      <c r="S42" s="20">
        <f t="shared" si="10"/>
        <v>15100379.94</v>
      </c>
      <c r="T42" s="10">
        <f t="shared" si="10"/>
        <v>2289922.38</v>
      </c>
      <c r="U42" s="10">
        <f>SUM(U46)</f>
        <v>0</v>
      </c>
    </row>
    <row r="43" spans="1:21" s="4" customFormat="1" ht="15.75" customHeight="1">
      <c r="A43" s="59"/>
      <c r="B43" s="59"/>
      <c r="C43" s="59"/>
      <c r="D43" s="60"/>
      <c r="E43" s="60"/>
      <c r="F43" s="14" t="s">
        <v>86</v>
      </c>
      <c r="G43" s="52">
        <f>SUM(G47)</f>
        <v>3635945.11</v>
      </c>
      <c r="H43" s="52"/>
      <c r="I43" s="20">
        <f t="shared" si="10"/>
        <v>1376155.19</v>
      </c>
      <c r="J43" s="20">
        <f t="shared" si="10"/>
        <v>1204725.21</v>
      </c>
      <c r="K43" s="20">
        <f t="shared" si="10"/>
        <v>424853.01</v>
      </c>
      <c r="L43" s="20">
        <f t="shared" si="10"/>
        <v>779872.2</v>
      </c>
      <c r="M43" s="20">
        <f t="shared" si="10"/>
        <v>165319.99</v>
      </c>
      <c r="N43" s="20">
        <f t="shared" si="10"/>
        <v>6109.99</v>
      </c>
      <c r="O43" s="20">
        <f t="shared" si="10"/>
        <v>0</v>
      </c>
      <c r="P43" s="20">
        <f t="shared" si="10"/>
        <v>0</v>
      </c>
      <c r="Q43" s="20">
        <f t="shared" si="10"/>
        <v>0</v>
      </c>
      <c r="R43" s="20">
        <f t="shared" si="10"/>
        <v>2259789.92</v>
      </c>
      <c r="S43" s="20">
        <f t="shared" si="10"/>
        <v>2259789.92</v>
      </c>
      <c r="T43" s="10">
        <f t="shared" si="10"/>
        <v>2244294.38</v>
      </c>
      <c r="U43" s="10">
        <f>SUM(U47)</f>
        <v>0</v>
      </c>
    </row>
    <row r="44" spans="1:21" s="4" customFormat="1" ht="15.75" customHeight="1">
      <c r="A44" s="59"/>
      <c r="B44" s="59"/>
      <c r="C44" s="59"/>
      <c r="D44" s="60"/>
      <c r="E44" s="60"/>
      <c r="F44" s="14" t="s">
        <v>87</v>
      </c>
      <c r="G44" s="52">
        <f>G43/G42*100</f>
        <v>20.420529594222803</v>
      </c>
      <c r="H44" s="52"/>
      <c r="I44" s="20">
        <f aca="true" t="shared" si="11" ref="I44:N44">I43/I42*100</f>
        <v>50.87521434451231</v>
      </c>
      <c r="J44" s="20">
        <f t="shared" si="11"/>
        <v>54.97190488859387</v>
      </c>
      <c r="K44" s="20">
        <f t="shared" si="11"/>
        <v>55.39759373907964</v>
      </c>
      <c r="L44" s="20">
        <f t="shared" si="11"/>
        <v>54.74274258141483</v>
      </c>
      <c r="M44" s="20">
        <f t="shared" si="11"/>
        <v>33.063998</v>
      </c>
      <c r="N44" s="20">
        <f t="shared" si="11"/>
        <v>45.48492518424775</v>
      </c>
      <c r="O44" s="20">
        <v>0</v>
      </c>
      <c r="P44" s="20">
        <v>0</v>
      </c>
      <c r="Q44" s="20">
        <v>0</v>
      </c>
      <c r="R44" s="20">
        <f>R43/R42*100</f>
        <v>14.96511961274532</v>
      </c>
      <c r="S44" s="20">
        <f>S43/S42*100</f>
        <v>14.96511961274532</v>
      </c>
      <c r="T44" s="20">
        <f>T43/T42*100</f>
        <v>98.00744337893235</v>
      </c>
      <c r="U44" s="10">
        <v>0</v>
      </c>
    </row>
    <row r="45" spans="1:21" ht="15.75" customHeight="1">
      <c r="A45" s="76"/>
      <c r="B45" s="76"/>
      <c r="C45" s="76" t="s">
        <v>37</v>
      </c>
      <c r="D45" s="77" t="s">
        <v>38</v>
      </c>
      <c r="E45" s="77"/>
      <c r="F45" s="17" t="s">
        <v>84</v>
      </c>
      <c r="G45" s="56">
        <v>14483398.38</v>
      </c>
      <c r="H45" s="56"/>
      <c r="I45" s="6">
        <v>2374876</v>
      </c>
      <c r="J45" s="6">
        <v>1861443</v>
      </c>
      <c r="K45" s="6">
        <v>719676</v>
      </c>
      <c r="L45" s="6">
        <v>1141767</v>
      </c>
      <c r="M45" s="6">
        <v>500000</v>
      </c>
      <c r="N45" s="6">
        <v>13433</v>
      </c>
      <c r="O45" s="6">
        <v>0</v>
      </c>
      <c r="P45" s="6">
        <v>0</v>
      </c>
      <c r="Q45" s="6">
        <v>0</v>
      </c>
      <c r="R45" s="6">
        <v>12108522.38</v>
      </c>
      <c r="S45" s="6">
        <v>12108522.38</v>
      </c>
      <c r="T45" s="6">
        <v>2289922.38</v>
      </c>
      <c r="U45" s="6">
        <v>0</v>
      </c>
    </row>
    <row r="46" spans="1:21" ht="15.75" customHeight="1">
      <c r="A46" s="76"/>
      <c r="B46" s="76"/>
      <c r="C46" s="76"/>
      <c r="D46" s="77"/>
      <c r="E46" s="77"/>
      <c r="F46" s="18" t="s">
        <v>85</v>
      </c>
      <c r="G46" s="56">
        <v>17805341.89</v>
      </c>
      <c r="H46" s="56"/>
      <c r="I46" s="6">
        <v>2704961.95</v>
      </c>
      <c r="J46" s="25">
        <v>2191528.95</v>
      </c>
      <c r="K46" s="6">
        <v>766916</v>
      </c>
      <c r="L46" s="6">
        <v>1424612.95</v>
      </c>
      <c r="M46" s="6">
        <v>500000</v>
      </c>
      <c r="N46" s="6">
        <v>13433</v>
      </c>
      <c r="O46" s="6">
        <v>0</v>
      </c>
      <c r="P46" s="6">
        <v>0</v>
      </c>
      <c r="Q46" s="6">
        <v>0</v>
      </c>
      <c r="R46" s="6">
        <v>15100379.94</v>
      </c>
      <c r="S46" s="6">
        <v>15100379.94</v>
      </c>
      <c r="T46" s="6">
        <v>2289922.38</v>
      </c>
      <c r="U46" s="6">
        <v>0</v>
      </c>
    </row>
    <row r="47" spans="1:21" ht="15.75" customHeight="1">
      <c r="A47" s="76"/>
      <c r="B47" s="76"/>
      <c r="C47" s="76"/>
      <c r="D47" s="77"/>
      <c r="E47" s="77"/>
      <c r="F47" s="16" t="s">
        <v>86</v>
      </c>
      <c r="G47" s="56">
        <f>I47+R47</f>
        <v>3635945.11</v>
      </c>
      <c r="H47" s="56"/>
      <c r="I47" s="6">
        <f>J47+M47+N47+O47+P47+Q47</f>
        <v>1376155.19</v>
      </c>
      <c r="J47" s="6">
        <f>SUM(K47:L47)</f>
        <v>1204725.21</v>
      </c>
      <c r="K47" s="6">
        <v>424853.01</v>
      </c>
      <c r="L47" s="6">
        <v>779872.2</v>
      </c>
      <c r="M47" s="6">
        <v>165319.99</v>
      </c>
      <c r="N47" s="6">
        <v>6109.99</v>
      </c>
      <c r="O47" s="6">
        <v>0</v>
      </c>
      <c r="P47" s="6">
        <v>0</v>
      </c>
      <c r="Q47" s="6">
        <v>0</v>
      </c>
      <c r="R47" s="6">
        <f>S47</f>
        <v>2259789.92</v>
      </c>
      <c r="S47" s="6">
        <v>2259789.92</v>
      </c>
      <c r="T47" s="6">
        <v>2244294.38</v>
      </c>
      <c r="U47" s="6">
        <v>0</v>
      </c>
    </row>
    <row r="48" spans="1:21" ht="15.75" customHeight="1">
      <c r="A48" s="76"/>
      <c r="B48" s="76"/>
      <c r="C48" s="76"/>
      <c r="D48" s="77"/>
      <c r="E48" s="77"/>
      <c r="F48" s="16" t="s">
        <v>87</v>
      </c>
      <c r="G48" s="56">
        <f>G47/G46*100</f>
        <v>20.420529594222803</v>
      </c>
      <c r="H48" s="56"/>
      <c r="I48" s="6">
        <f aca="true" t="shared" si="12" ref="I48:N48">I47/I46*100</f>
        <v>50.87521434451231</v>
      </c>
      <c r="J48" s="6">
        <f t="shared" si="12"/>
        <v>54.97190488859387</v>
      </c>
      <c r="K48" s="6">
        <f t="shared" si="12"/>
        <v>55.39759373907964</v>
      </c>
      <c r="L48" s="6">
        <f t="shared" si="12"/>
        <v>54.74274258141483</v>
      </c>
      <c r="M48" s="6">
        <f t="shared" si="12"/>
        <v>33.063998</v>
      </c>
      <c r="N48" s="6">
        <f t="shared" si="12"/>
        <v>45.48492518424775</v>
      </c>
      <c r="O48" s="6">
        <v>0</v>
      </c>
      <c r="P48" s="6">
        <v>0</v>
      </c>
      <c r="Q48" s="6">
        <v>0</v>
      </c>
      <c r="R48" s="6">
        <f>R47/R46*100</f>
        <v>14.96511961274532</v>
      </c>
      <c r="S48" s="6">
        <f>S47/S46*100</f>
        <v>14.96511961274532</v>
      </c>
      <c r="T48" s="6">
        <f>T47/T46*100</f>
        <v>98.00744337893235</v>
      </c>
      <c r="U48" s="6">
        <v>0</v>
      </c>
    </row>
    <row r="49" spans="1:21" s="4" customFormat="1" ht="15.75" customHeight="1">
      <c r="A49" s="53" t="s">
        <v>179</v>
      </c>
      <c r="B49" s="53"/>
      <c r="C49" s="53"/>
      <c r="D49" s="54" t="s">
        <v>180</v>
      </c>
      <c r="E49" s="54"/>
      <c r="F49" s="15" t="s">
        <v>84</v>
      </c>
      <c r="G49" s="52">
        <f>SUM(G53)</f>
        <v>6000</v>
      </c>
      <c r="H49" s="52"/>
      <c r="I49" s="20">
        <f>SUM(I53)</f>
        <v>6000</v>
      </c>
      <c r="J49" s="20">
        <f aca="true" t="shared" si="13" ref="J49:O49">SUM(J53)</f>
        <v>6000</v>
      </c>
      <c r="K49" s="20">
        <f t="shared" si="13"/>
        <v>0</v>
      </c>
      <c r="L49" s="20">
        <f t="shared" si="13"/>
        <v>6000</v>
      </c>
      <c r="M49" s="20">
        <f t="shared" si="13"/>
        <v>0</v>
      </c>
      <c r="N49" s="20">
        <f t="shared" si="13"/>
        <v>0</v>
      </c>
      <c r="O49" s="20">
        <f t="shared" si="13"/>
        <v>0</v>
      </c>
      <c r="P49" s="20">
        <f aca="true" t="shared" si="14" ref="P49:U49">SUM(P53)</f>
        <v>0</v>
      </c>
      <c r="Q49" s="20">
        <f t="shared" si="14"/>
        <v>0</v>
      </c>
      <c r="R49" s="20">
        <f t="shared" si="14"/>
        <v>0</v>
      </c>
      <c r="S49" s="20">
        <f t="shared" si="14"/>
        <v>0</v>
      </c>
      <c r="T49" s="10">
        <f t="shared" si="14"/>
        <v>0</v>
      </c>
      <c r="U49" s="10">
        <f t="shared" si="14"/>
        <v>0</v>
      </c>
    </row>
    <row r="50" spans="1:21" s="4" customFormat="1" ht="15.75" customHeight="1">
      <c r="A50" s="53"/>
      <c r="B50" s="53"/>
      <c r="C50" s="53"/>
      <c r="D50" s="54"/>
      <c r="E50" s="54"/>
      <c r="F50" s="21" t="s">
        <v>85</v>
      </c>
      <c r="G50" s="52">
        <f>SUM(G54)</f>
        <v>6000</v>
      </c>
      <c r="H50" s="52"/>
      <c r="I50" s="20">
        <f aca="true" t="shared" si="15" ref="I50:T51">SUM(I54)</f>
        <v>6000</v>
      </c>
      <c r="J50" s="20">
        <f t="shared" si="15"/>
        <v>6000</v>
      </c>
      <c r="K50" s="20">
        <f t="shared" si="15"/>
        <v>0</v>
      </c>
      <c r="L50" s="20">
        <f t="shared" si="15"/>
        <v>6000</v>
      </c>
      <c r="M50" s="20">
        <f t="shared" si="15"/>
        <v>0</v>
      </c>
      <c r="N50" s="20">
        <f t="shared" si="15"/>
        <v>0</v>
      </c>
      <c r="O50" s="20">
        <f t="shared" si="15"/>
        <v>0</v>
      </c>
      <c r="P50" s="20">
        <f t="shared" si="15"/>
        <v>0</v>
      </c>
      <c r="Q50" s="20">
        <f t="shared" si="15"/>
        <v>0</v>
      </c>
      <c r="R50" s="20">
        <f t="shared" si="15"/>
        <v>0</v>
      </c>
      <c r="S50" s="20">
        <f t="shared" si="15"/>
        <v>0</v>
      </c>
      <c r="T50" s="10">
        <f t="shared" si="15"/>
        <v>0</v>
      </c>
      <c r="U50" s="10">
        <f>SUM(U54)</f>
        <v>0</v>
      </c>
    </row>
    <row r="51" spans="1:21" s="4" customFormat="1" ht="15.75" customHeight="1">
      <c r="A51" s="53"/>
      <c r="B51" s="53"/>
      <c r="C51" s="53"/>
      <c r="D51" s="54"/>
      <c r="E51" s="54"/>
      <c r="F51" s="14" t="s">
        <v>86</v>
      </c>
      <c r="G51" s="52">
        <f>SUM(G55)</f>
        <v>0</v>
      </c>
      <c r="H51" s="52"/>
      <c r="I51" s="20">
        <f t="shared" si="15"/>
        <v>0</v>
      </c>
      <c r="J51" s="20">
        <f t="shared" si="15"/>
        <v>0</v>
      </c>
      <c r="K51" s="20">
        <f t="shared" si="15"/>
        <v>0</v>
      </c>
      <c r="L51" s="20">
        <f t="shared" si="15"/>
        <v>0</v>
      </c>
      <c r="M51" s="20">
        <f t="shared" si="15"/>
        <v>0</v>
      </c>
      <c r="N51" s="20">
        <f t="shared" si="15"/>
        <v>0</v>
      </c>
      <c r="O51" s="20">
        <f t="shared" si="15"/>
        <v>0</v>
      </c>
      <c r="P51" s="20">
        <f t="shared" si="15"/>
        <v>0</v>
      </c>
      <c r="Q51" s="20">
        <f t="shared" si="15"/>
        <v>0</v>
      </c>
      <c r="R51" s="20">
        <f t="shared" si="15"/>
        <v>0</v>
      </c>
      <c r="S51" s="20">
        <f t="shared" si="15"/>
        <v>0</v>
      </c>
      <c r="T51" s="10">
        <f t="shared" si="15"/>
        <v>0</v>
      </c>
      <c r="U51" s="10">
        <f>SUM(U55)</f>
        <v>0</v>
      </c>
    </row>
    <row r="52" spans="1:21" s="4" customFormat="1" ht="15.75" customHeight="1">
      <c r="A52" s="53"/>
      <c r="B52" s="53"/>
      <c r="C52" s="53"/>
      <c r="D52" s="54"/>
      <c r="E52" s="54"/>
      <c r="F52" s="14" t="s">
        <v>87</v>
      </c>
      <c r="G52" s="52">
        <f>G51/G50*100</f>
        <v>0</v>
      </c>
      <c r="H52" s="52"/>
      <c r="I52" s="20">
        <f>I51/I50*100</f>
        <v>0</v>
      </c>
      <c r="J52" s="20">
        <f>J51/J50*100</f>
        <v>0</v>
      </c>
      <c r="K52" s="20">
        <v>0</v>
      </c>
      <c r="L52" s="20">
        <f>L51/L50*100</f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0">
        <v>0</v>
      </c>
      <c r="U52" s="10">
        <v>0</v>
      </c>
    </row>
    <row r="53" spans="1:21" ht="15.75" customHeight="1">
      <c r="A53" s="50"/>
      <c r="B53" s="50"/>
      <c r="C53" s="50" t="s">
        <v>181</v>
      </c>
      <c r="D53" s="51" t="s">
        <v>182</v>
      </c>
      <c r="E53" s="51"/>
      <c r="F53" s="17" t="s">
        <v>84</v>
      </c>
      <c r="G53" s="49">
        <v>6000</v>
      </c>
      <c r="H53" s="49"/>
      <c r="I53" s="6">
        <v>6000</v>
      </c>
      <c r="J53" s="6">
        <v>6000</v>
      </c>
      <c r="K53" s="6">
        <v>0</v>
      </c>
      <c r="L53" s="6">
        <v>6000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9">
        <v>0</v>
      </c>
      <c r="U53" s="6">
        <v>0</v>
      </c>
    </row>
    <row r="54" spans="1:21" ht="15.75" customHeight="1">
      <c r="A54" s="50"/>
      <c r="B54" s="50"/>
      <c r="C54" s="50"/>
      <c r="D54" s="51"/>
      <c r="E54" s="51"/>
      <c r="F54" s="18" t="s">
        <v>85</v>
      </c>
      <c r="G54" s="49">
        <v>6000</v>
      </c>
      <c r="H54" s="49"/>
      <c r="I54" s="6">
        <v>6000</v>
      </c>
      <c r="J54" s="6">
        <v>6000</v>
      </c>
      <c r="K54" s="6">
        <v>0</v>
      </c>
      <c r="L54" s="6">
        <v>6000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9">
        <v>0</v>
      </c>
      <c r="U54" s="6">
        <v>0</v>
      </c>
    </row>
    <row r="55" spans="1:21" ht="15.75" customHeight="1">
      <c r="A55" s="50"/>
      <c r="B55" s="50"/>
      <c r="C55" s="50"/>
      <c r="D55" s="51"/>
      <c r="E55" s="51"/>
      <c r="F55" s="16" t="s">
        <v>86</v>
      </c>
      <c r="G55" s="49">
        <f>I55+R55</f>
        <v>0</v>
      </c>
      <c r="H55" s="49"/>
      <c r="I55" s="6">
        <f>J55+M55+N55+O55+P55+Q55</f>
        <v>0</v>
      </c>
      <c r="J55" s="6">
        <f>SUM(K55:L55)</f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9">
        <v>0</v>
      </c>
      <c r="U55" s="6">
        <v>0</v>
      </c>
    </row>
    <row r="56" spans="1:21" ht="15.75" customHeight="1">
      <c r="A56" s="50"/>
      <c r="B56" s="50"/>
      <c r="C56" s="50"/>
      <c r="D56" s="51"/>
      <c r="E56" s="51"/>
      <c r="F56" s="16" t="s">
        <v>87</v>
      </c>
      <c r="G56" s="49">
        <f>G55/G54*100</f>
        <v>0</v>
      </c>
      <c r="H56" s="49"/>
      <c r="I56" s="6">
        <f>I55/I54*100</f>
        <v>0</v>
      </c>
      <c r="J56" s="6">
        <f>J55/J54*100</f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9">
        <v>0</v>
      </c>
      <c r="U56" s="9">
        <v>0</v>
      </c>
    </row>
    <row r="57" spans="1:21" s="4" customFormat="1" ht="15.75" customHeight="1">
      <c r="A57" s="53" t="s">
        <v>183</v>
      </c>
      <c r="B57" s="53"/>
      <c r="C57" s="53"/>
      <c r="D57" s="54" t="s">
        <v>184</v>
      </c>
      <c r="E57" s="54"/>
      <c r="F57" s="15" t="s">
        <v>84</v>
      </c>
      <c r="G57" s="52">
        <f>SUM(G61)</f>
        <v>31500</v>
      </c>
      <c r="H57" s="52"/>
      <c r="I57" s="20">
        <f>SUM(I61)</f>
        <v>31500</v>
      </c>
      <c r="J57" s="20">
        <f aca="true" t="shared" si="16" ref="J57:U57">SUM(J61)</f>
        <v>31500</v>
      </c>
      <c r="K57" s="20">
        <f t="shared" si="16"/>
        <v>0</v>
      </c>
      <c r="L57" s="20">
        <f t="shared" si="16"/>
        <v>31500</v>
      </c>
      <c r="M57" s="20">
        <f t="shared" si="16"/>
        <v>0</v>
      </c>
      <c r="N57" s="20">
        <f t="shared" si="16"/>
        <v>0</v>
      </c>
      <c r="O57" s="20">
        <f t="shared" si="16"/>
        <v>0</v>
      </c>
      <c r="P57" s="20">
        <f t="shared" si="16"/>
        <v>0</v>
      </c>
      <c r="Q57" s="20">
        <f t="shared" si="16"/>
        <v>0</v>
      </c>
      <c r="R57" s="20">
        <f t="shared" si="16"/>
        <v>0</v>
      </c>
      <c r="S57" s="20">
        <f t="shared" si="16"/>
        <v>0</v>
      </c>
      <c r="T57" s="10">
        <f t="shared" si="16"/>
        <v>0</v>
      </c>
      <c r="U57" s="10">
        <f t="shared" si="16"/>
        <v>0</v>
      </c>
    </row>
    <row r="58" spans="1:21" s="4" customFormat="1" ht="15.75" customHeight="1">
      <c r="A58" s="53"/>
      <c r="B58" s="53"/>
      <c r="C58" s="53"/>
      <c r="D58" s="54"/>
      <c r="E58" s="54"/>
      <c r="F58" s="21" t="s">
        <v>85</v>
      </c>
      <c r="G58" s="52">
        <f>SUM(G62)</f>
        <v>60600</v>
      </c>
      <c r="H58" s="52"/>
      <c r="I58" s="20">
        <f aca="true" t="shared" si="17" ref="I58:T59">SUM(I62)</f>
        <v>60600</v>
      </c>
      <c r="J58" s="20">
        <f t="shared" si="17"/>
        <v>60600</v>
      </c>
      <c r="K58" s="20">
        <f t="shared" si="17"/>
        <v>0</v>
      </c>
      <c r="L58" s="20">
        <f t="shared" si="17"/>
        <v>60600</v>
      </c>
      <c r="M58" s="20">
        <f t="shared" si="17"/>
        <v>0</v>
      </c>
      <c r="N58" s="20">
        <f t="shared" si="17"/>
        <v>0</v>
      </c>
      <c r="O58" s="20">
        <f t="shared" si="17"/>
        <v>0</v>
      </c>
      <c r="P58" s="20">
        <f t="shared" si="17"/>
        <v>0</v>
      </c>
      <c r="Q58" s="20">
        <f t="shared" si="17"/>
        <v>0</v>
      </c>
      <c r="R58" s="20">
        <f t="shared" si="17"/>
        <v>0</v>
      </c>
      <c r="S58" s="20">
        <f t="shared" si="17"/>
        <v>0</v>
      </c>
      <c r="T58" s="10">
        <f t="shared" si="17"/>
        <v>0</v>
      </c>
      <c r="U58" s="10">
        <f>SUM(U62)</f>
        <v>0</v>
      </c>
    </row>
    <row r="59" spans="1:21" s="4" customFormat="1" ht="15.75" customHeight="1">
      <c r="A59" s="53"/>
      <c r="B59" s="53"/>
      <c r="C59" s="53"/>
      <c r="D59" s="54"/>
      <c r="E59" s="54"/>
      <c r="F59" s="14" t="s">
        <v>86</v>
      </c>
      <c r="G59" s="52">
        <f>SUM(G63)</f>
        <v>14768.79</v>
      </c>
      <c r="H59" s="52"/>
      <c r="I59" s="20">
        <f t="shared" si="17"/>
        <v>14768.79</v>
      </c>
      <c r="J59" s="20">
        <f t="shared" si="17"/>
        <v>14768.79</v>
      </c>
      <c r="K59" s="20">
        <f t="shared" si="17"/>
        <v>0</v>
      </c>
      <c r="L59" s="20">
        <f t="shared" si="17"/>
        <v>14768.79</v>
      </c>
      <c r="M59" s="20">
        <f t="shared" si="17"/>
        <v>0</v>
      </c>
      <c r="N59" s="20">
        <f t="shared" si="17"/>
        <v>0</v>
      </c>
      <c r="O59" s="20">
        <f t="shared" si="17"/>
        <v>0</v>
      </c>
      <c r="P59" s="20">
        <f t="shared" si="17"/>
        <v>0</v>
      </c>
      <c r="Q59" s="20">
        <f t="shared" si="17"/>
        <v>0</v>
      </c>
      <c r="R59" s="20">
        <f t="shared" si="17"/>
        <v>0</v>
      </c>
      <c r="S59" s="20">
        <f t="shared" si="17"/>
        <v>0</v>
      </c>
      <c r="T59" s="10">
        <f t="shared" si="17"/>
        <v>0</v>
      </c>
      <c r="U59" s="10">
        <f>SUM(U63)</f>
        <v>0</v>
      </c>
    </row>
    <row r="60" spans="1:21" s="4" customFormat="1" ht="15.75" customHeight="1">
      <c r="A60" s="53"/>
      <c r="B60" s="53"/>
      <c r="C60" s="53"/>
      <c r="D60" s="54"/>
      <c r="E60" s="54"/>
      <c r="F60" s="14" t="s">
        <v>87</v>
      </c>
      <c r="G60" s="52">
        <f>G59/G58*100</f>
        <v>24.370940594059405</v>
      </c>
      <c r="H60" s="52"/>
      <c r="I60" s="20">
        <f>I59/I58*100</f>
        <v>24.370940594059405</v>
      </c>
      <c r="J60" s="20">
        <f>J59/J58*100</f>
        <v>24.370940594059405</v>
      </c>
      <c r="K60" s="20">
        <v>0</v>
      </c>
      <c r="L60" s="20">
        <f>L59/L58*100</f>
        <v>24.370940594059405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0">
        <v>0</v>
      </c>
      <c r="U60" s="10">
        <v>0</v>
      </c>
    </row>
    <row r="61" spans="1:21" ht="15.75" customHeight="1">
      <c r="A61" s="50"/>
      <c r="B61" s="50"/>
      <c r="C61" s="50" t="s">
        <v>185</v>
      </c>
      <c r="D61" s="51" t="s">
        <v>186</v>
      </c>
      <c r="E61" s="51"/>
      <c r="F61" s="17" t="s">
        <v>84</v>
      </c>
      <c r="G61" s="49">
        <v>31500</v>
      </c>
      <c r="H61" s="49"/>
      <c r="I61" s="6">
        <v>31500</v>
      </c>
      <c r="J61" s="6">
        <v>31500</v>
      </c>
      <c r="K61" s="6">
        <v>0</v>
      </c>
      <c r="L61" s="6">
        <v>31500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9">
        <v>0</v>
      </c>
      <c r="U61" s="6">
        <v>0</v>
      </c>
    </row>
    <row r="62" spans="1:21" ht="15.75" customHeight="1">
      <c r="A62" s="50"/>
      <c r="B62" s="50"/>
      <c r="C62" s="50"/>
      <c r="D62" s="51"/>
      <c r="E62" s="51"/>
      <c r="F62" s="18" t="s">
        <v>85</v>
      </c>
      <c r="G62" s="49">
        <v>60600</v>
      </c>
      <c r="H62" s="49"/>
      <c r="I62" s="6">
        <v>60600</v>
      </c>
      <c r="J62" s="6">
        <v>60600</v>
      </c>
      <c r="K62" s="6">
        <v>0</v>
      </c>
      <c r="L62" s="6">
        <v>60600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9">
        <v>0</v>
      </c>
      <c r="U62" s="6">
        <v>0</v>
      </c>
    </row>
    <row r="63" spans="1:21" ht="15.75" customHeight="1">
      <c r="A63" s="50"/>
      <c r="B63" s="50"/>
      <c r="C63" s="50"/>
      <c r="D63" s="51"/>
      <c r="E63" s="51"/>
      <c r="F63" s="16" t="s">
        <v>86</v>
      </c>
      <c r="G63" s="49">
        <f>I63+R63</f>
        <v>14768.79</v>
      </c>
      <c r="H63" s="49"/>
      <c r="I63" s="6">
        <f>J63+M63+N63+O63+P63+Q63</f>
        <v>14768.79</v>
      </c>
      <c r="J63" s="6">
        <f>SUM(K63:L63)</f>
        <v>14768.79</v>
      </c>
      <c r="K63" s="6">
        <v>0</v>
      </c>
      <c r="L63" s="6">
        <v>14768.79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9">
        <v>0</v>
      </c>
      <c r="U63" s="6">
        <v>0</v>
      </c>
    </row>
    <row r="64" spans="1:21" ht="15.75" customHeight="1">
      <c r="A64" s="50"/>
      <c r="B64" s="50"/>
      <c r="C64" s="50"/>
      <c r="D64" s="51"/>
      <c r="E64" s="51"/>
      <c r="F64" s="16" t="s">
        <v>87</v>
      </c>
      <c r="G64" s="49">
        <f>G63/G62*100</f>
        <v>24.370940594059405</v>
      </c>
      <c r="H64" s="49"/>
      <c r="I64" s="6">
        <f>I63/I62*100</f>
        <v>24.370940594059405</v>
      </c>
      <c r="J64" s="6">
        <f>J63/J62*100</f>
        <v>24.370940594059405</v>
      </c>
      <c r="K64" s="6">
        <v>0</v>
      </c>
      <c r="L64" s="6">
        <f>L63/L62</f>
        <v>0.24370940594059406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9">
        <v>0</v>
      </c>
      <c r="U64" s="9">
        <v>0</v>
      </c>
    </row>
    <row r="65" spans="1:21" s="4" customFormat="1" ht="15.75" customHeight="1">
      <c r="A65" s="59" t="s">
        <v>39</v>
      </c>
      <c r="B65" s="59"/>
      <c r="C65" s="59"/>
      <c r="D65" s="60" t="s">
        <v>40</v>
      </c>
      <c r="E65" s="60"/>
      <c r="F65" s="15" t="s">
        <v>84</v>
      </c>
      <c r="G65" s="78">
        <f>SUM(G69+G73+G77)</f>
        <v>380000</v>
      </c>
      <c r="H65" s="78"/>
      <c r="I65" s="20">
        <f>SUM(I69+I73+I77)</f>
        <v>380000</v>
      </c>
      <c r="J65" s="20">
        <f>SUM(J69+J73+J77)</f>
        <v>380000</v>
      </c>
      <c r="K65" s="20">
        <f aca="true" t="shared" si="18" ref="K65:U65">SUM(K69+K73+K77)</f>
        <v>311145</v>
      </c>
      <c r="L65" s="20">
        <f t="shared" si="18"/>
        <v>68855</v>
      </c>
      <c r="M65" s="20">
        <f t="shared" si="18"/>
        <v>0</v>
      </c>
      <c r="N65" s="20">
        <f t="shared" si="18"/>
        <v>0</v>
      </c>
      <c r="O65" s="20">
        <f t="shared" si="18"/>
        <v>0</v>
      </c>
      <c r="P65" s="20">
        <f t="shared" si="18"/>
        <v>0</v>
      </c>
      <c r="Q65" s="20">
        <f t="shared" si="18"/>
        <v>0</v>
      </c>
      <c r="R65" s="20">
        <f t="shared" si="18"/>
        <v>0</v>
      </c>
      <c r="S65" s="20">
        <f t="shared" si="18"/>
        <v>0</v>
      </c>
      <c r="T65" s="10">
        <f t="shared" si="18"/>
        <v>0</v>
      </c>
      <c r="U65" s="10">
        <f t="shared" si="18"/>
        <v>0</v>
      </c>
    </row>
    <row r="66" spans="1:21" s="4" customFormat="1" ht="15.75" customHeight="1">
      <c r="A66" s="59"/>
      <c r="B66" s="59"/>
      <c r="C66" s="59"/>
      <c r="D66" s="60"/>
      <c r="E66" s="60"/>
      <c r="F66" s="21" t="s">
        <v>85</v>
      </c>
      <c r="G66" s="78">
        <f>SUM(G70+G74+G78)</f>
        <v>391602</v>
      </c>
      <c r="H66" s="78"/>
      <c r="I66" s="20">
        <f aca="true" t="shared" si="19" ref="I66:T67">SUM(I70+I74+I78)</f>
        <v>391602</v>
      </c>
      <c r="J66" s="20">
        <f t="shared" si="19"/>
        <v>391602</v>
      </c>
      <c r="K66" s="20">
        <f t="shared" si="19"/>
        <v>315967</v>
      </c>
      <c r="L66" s="20">
        <f t="shared" si="19"/>
        <v>75635</v>
      </c>
      <c r="M66" s="20">
        <f t="shared" si="19"/>
        <v>0</v>
      </c>
      <c r="N66" s="20">
        <f t="shared" si="19"/>
        <v>0</v>
      </c>
      <c r="O66" s="20">
        <f t="shared" si="19"/>
        <v>0</v>
      </c>
      <c r="P66" s="20">
        <f t="shared" si="19"/>
        <v>0</v>
      </c>
      <c r="Q66" s="20">
        <f t="shared" si="19"/>
        <v>0</v>
      </c>
      <c r="R66" s="20">
        <f t="shared" si="19"/>
        <v>0</v>
      </c>
      <c r="S66" s="20">
        <f t="shared" si="19"/>
        <v>0</v>
      </c>
      <c r="T66" s="10">
        <f t="shared" si="19"/>
        <v>0</v>
      </c>
      <c r="U66" s="10">
        <f>SUM(U70+U74+U78)</f>
        <v>0</v>
      </c>
    </row>
    <row r="67" spans="1:21" s="4" customFormat="1" ht="15.75" customHeight="1">
      <c r="A67" s="59"/>
      <c r="B67" s="59"/>
      <c r="C67" s="59"/>
      <c r="D67" s="60"/>
      <c r="E67" s="60"/>
      <c r="F67" s="14" t="s">
        <v>86</v>
      </c>
      <c r="G67" s="78">
        <f>SUM(G71+G75+G79)</f>
        <v>172526.02</v>
      </c>
      <c r="H67" s="78"/>
      <c r="I67" s="20">
        <f t="shared" si="19"/>
        <v>172526.02</v>
      </c>
      <c r="J67" s="20">
        <f t="shared" si="19"/>
        <v>172526.02</v>
      </c>
      <c r="K67" s="20">
        <f t="shared" si="19"/>
        <v>157318.71</v>
      </c>
      <c r="L67" s="20">
        <f t="shared" si="19"/>
        <v>15207.31</v>
      </c>
      <c r="M67" s="20">
        <f t="shared" si="19"/>
        <v>0</v>
      </c>
      <c r="N67" s="20">
        <f t="shared" si="19"/>
        <v>0</v>
      </c>
      <c r="O67" s="20">
        <f t="shared" si="19"/>
        <v>0</v>
      </c>
      <c r="P67" s="20">
        <f t="shared" si="19"/>
        <v>0</v>
      </c>
      <c r="Q67" s="20">
        <f t="shared" si="19"/>
        <v>0</v>
      </c>
      <c r="R67" s="20">
        <f t="shared" si="19"/>
        <v>0</v>
      </c>
      <c r="S67" s="20">
        <f t="shared" si="19"/>
        <v>0</v>
      </c>
      <c r="T67" s="10">
        <f t="shared" si="19"/>
        <v>0</v>
      </c>
      <c r="U67" s="10">
        <f>SUM(U71+U75+U79)</f>
        <v>0</v>
      </c>
    </row>
    <row r="68" spans="1:21" s="4" customFormat="1" ht="15.75" customHeight="1">
      <c r="A68" s="59"/>
      <c r="B68" s="59"/>
      <c r="C68" s="59"/>
      <c r="D68" s="60"/>
      <c r="E68" s="60"/>
      <c r="F68" s="14" t="s">
        <v>87</v>
      </c>
      <c r="G68" s="78">
        <f>G67/G66*100</f>
        <v>44.0564706002523</v>
      </c>
      <c r="H68" s="78"/>
      <c r="I68" s="20">
        <f>I67/I66*100</f>
        <v>44.0564706002523</v>
      </c>
      <c r="J68" s="20">
        <f>J67/J66*100</f>
        <v>44.0564706002523</v>
      </c>
      <c r="K68" s="20">
        <f>K67/K66*100</f>
        <v>49.78960144572059</v>
      </c>
      <c r="L68" s="20">
        <f>L67/L66*100</f>
        <v>20.10618100085939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15.75" customHeight="1">
      <c r="A69" s="61"/>
      <c r="B69" s="61"/>
      <c r="C69" s="50" t="s">
        <v>96</v>
      </c>
      <c r="D69" s="51" t="s">
        <v>97</v>
      </c>
      <c r="E69" s="51"/>
      <c r="F69" s="17" t="s">
        <v>84</v>
      </c>
      <c r="G69" s="49">
        <v>25000</v>
      </c>
      <c r="H69" s="49"/>
      <c r="I69" s="6">
        <v>25000</v>
      </c>
      <c r="J69" s="6">
        <v>25000</v>
      </c>
      <c r="K69" s="6">
        <v>0</v>
      </c>
      <c r="L69" s="6">
        <v>25000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9">
        <v>0</v>
      </c>
      <c r="U69" s="9">
        <v>0</v>
      </c>
    </row>
    <row r="70" spans="1:21" ht="15.75" customHeight="1">
      <c r="A70" s="61"/>
      <c r="B70" s="61"/>
      <c r="C70" s="50"/>
      <c r="D70" s="51"/>
      <c r="E70" s="51"/>
      <c r="F70" s="18" t="s">
        <v>85</v>
      </c>
      <c r="G70" s="49">
        <v>25000</v>
      </c>
      <c r="H70" s="49"/>
      <c r="I70" s="6">
        <v>25000</v>
      </c>
      <c r="J70" s="6">
        <v>25000</v>
      </c>
      <c r="K70" s="6">
        <v>0</v>
      </c>
      <c r="L70" s="6">
        <v>25000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9">
        <v>0</v>
      </c>
      <c r="U70" s="9">
        <v>0</v>
      </c>
    </row>
    <row r="71" spans="1:21" ht="15.75" customHeight="1">
      <c r="A71" s="61"/>
      <c r="B71" s="61"/>
      <c r="C71" s="50"/>
      <c r="D71" s="51"/>
      <c r="E71" s="51"/>
      <c r="F71" s="16" t="s">
        <v>86</v>
      </c>
      <c r="G71" s="49">
        <f>I71+R71</f>
        <v>2432.68</v>
      </c>
      <c r="H71" s="49"/>
      <c r="I71" s="6">
        <f>J71+M71+N71+O71+P71+Q71</f>
        <v>2432.68</v>
      </c>
      <c r="J71" s="6">
        <f>SUM(K71:L71)</f>
        <v>2432.68</v>
      </c>
      <c r="K71" s="6">
        <v>0</v>
      </c>
      <c r="L71" s="6">
        <v>2432.68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9">
        <v>0</v>
      </c>
      <c r="U71" s="9">
        <v>0</v>
      </c>
    </row>
    <row r="72" spans="1:21" ht="15.75" customHeight="1">
      <c r="A72" s="61"/>
      <c r="B72" s="61"/>
      <c r="C72" s="50"/>
      <c r="D72" s="51"/>
      <c r="E72" s="51"/>
      <c r="F72" s="16" t="s">
        <v>87</v>
      </c>
      <c r="G72" s="49">
        <f>G71/G70*100</f>
        <v>9.73072</v>
      </c>
      <c r="H72" s="49"/>
      <c r="I72" s="6">
        <f>I71/I70*100</f>
        <v>9.73072</v>
      </c>
      <c r="J72" s="6">
        <f>J71/J70*100</f>
        <v>9.73072</v>
      </c>
      <c r="K72" s="6">
        <v>0</v>
      </c>
      <c r="L72" s="6">
        <f>L71/L70*100</f>
        <v>9.73072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9">
        <v>0</v>
      </c>
      <c r="U72" s="9">
        <v>0</v>
      </c>
    </row>
    <row r="73" spans="1:21" ht="15.75" customHeight="1">
      <c r="A73" s="61"/>
      <c r="B73" s="61"/>
      <c r="C73" s="50" t="s">
        <v>95</v>
      </c>
      <c r="D73" s="51" t="s">
        <v>98</v>
      </c>
      <c r="E73" s="51"/>
      <c r="F73" s="17" t="s">
        <v>84</v>
      </c>
      <c r="G73" s="49">
        <v>25000</v>
      </c>
      <c r="H73" s="49"/>
      <c r="I73" s="6">
        <v>25000</v>
      </c>
      <c r="J73" s="6">
        <v>25000</v>
      </c>
      <c r="K73" s="6">
        <v>0</v>
      </c>
      <c r="L73" s="6">
        <v>25000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9">
        <v>0</v>
      </c>
      <c r="U73" s="9">
        <v>0</v>
      </c>
    </row>
    <row r="74" spans="1:21" ht="15.75" customHeight="1">
      <c r="A74" s="61"/>
      <c r="B74" s="61"/>
      <c r="C74" s="50"/>
      <c r="D74" s="51"/>
      <c r="E74" s="51"/>
      <c r="F74" s="18" t="s">
        <v>85</v>
      </c>
      <c r="G74" s="49">
        <v>25000</v>
      </c>
      <c r="H74" s="49"/>
      <c r="I74" s="6">
        <v>25000</v>
      </c>
      <c r="J74" s="6">
        <v>25000</v>
      </c>
      <c r="K74" s="6">
        <v>0</v>
      </c>
      <c r="L74" s="6">
        <v>25000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9">
        <v>0</v>
      </c>
      <c r="U74" s="9">
        <v>0</v>
      </c>
    </row>
    <row r="75" spans="1:21" ht="15.75" customHeight="1">
      <c r="A75" s="61"/>
      <c r="B75" s="61"/>
      <c r="C75" s="50"/>
      <c r="D75" s="51"/>
      <c r="E75" s="51"/>
      <c r="F75" s="16" t="s">
        <v>86</v>
      </c>
      <c r="G75" s="49">
        <f>I75+R75</f>
        <v>0</v>
      </c>
      <c r="H75" s="49"/>
      <c r="I75" s="6">
        <f>J75+M75+N75+O75+P75+Q75</f>
        <v>0</v>
      </c>
      <c r="J75" s="6">
        <f>SUM(K75:L75)</f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9">
        <v>0</v>
      </c>
      <c r="U75" s="9">
        <v>0</v>
      </c>
    </row>
    <row r="76" spans="1:21" ht="15.75" customHeight="1">
      <c r="A76" s="61"/>
      <c r="B76" s="61"/>
      <c r="C76" s="50"/>
      <c r="D76" s="51"/>
      <c r="E76" s="51"/>
      <c r="F76" s="16" t="s">
        <v>87</v>
      </c>
      <c r="G76" s="49">
        <f>G75/G74*100</f>
        <v>0</v>
      </c>
      <c r="H76" s="49"/>
      <c r="I76" s="6">
        <f>I75/I74*100</f>
        <v>0</v>
      </c>
      <c r="J76" s="6">
        <f>J75/J74*100</f>
        <v>0</v>
      </c>
      <c r="K76" s="6">
        <v>0</v>
      </c>
      <c r="L76" s="6">
        <f>L75/L74</f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9">
        <v>0</v>
      </c>
      <c r="U76" s="9">
        <v>0</v>
      </c>
    </row>
    <row r="77" spans="1:21" ht="15.75" customHeight="1">
      <c r="A77" s="76"/>
      <c r="B77" s="76"/>
      <c r="C77" s="76" t="s">
        <v>41</v>
      </c>
      <c r="D77" s="77" t="s">
        <v>42</v>
      </c>
      <c r="E77" s="77"/>
      <c r="F77" s="17" t="s">
        <v>84</v>
      </c>
      <c r="G77" s="56">
        <v>330000</v>
      </c>
      <c r="H77" s="56"/>
      <c r="I77" s="6">
        <v>330000</v>
      </c>
      <c r="J77" s="6">
        <v>330000</v>
      </c>
      <c r="K77" s="6">
        <v>311145</v>
      </c>
      <c r="L77" s="6">
        <v>18855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1:21" ht="15.75" customHeight="1">
      <c r="A78" s="76"/>
      <c r="B78" s="76"/>
      <c r="C78" s="76"/>
      <c r="D78" s="77"/>
      <c r="E78" s="77"/>
      <c r="F78" s="18" t="s">
        <v>85</v>
      </c>
      <c r="G78" s="56">
        <v>341602</v>
      </c>
      <c r="H78" s="56"/>
      <c r="I78" s="6">
        <v>341602</v>
      </c>
      <c r="J78" s="6">
        <v>341602</v>
      </c>
      <c r="K78" s="6">
        <v>315967</v>
      </c>
      <c r="L78" s="6">
        <v>25635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</row>
    <row r="79" spans="1:21" ht="15.75" customHeight="1">
      <c r="A79" s="76"/>
      <c r="B79" s="76"/>
      <c r="C79" s="76"/>
      <c r="D79" s="77"/>
      <c r="E79" s="77"/>
      <c r="F79" s="16" t="s">
        <v>86</v>
      </c>
      <c r="G79" s="56">
        <f>I79+R79</f>
        <v>170093.34</v>
      </c>
      <c r="H79" s="56"/>
      <c r="I79" s="6">
        <f>J79+M79+N79+O79+P79+Q79</f>
        <v>170093.34</v>
      </c>
      <c r="J79" s="6">
        <f>SUM(K79:L79)</f>
        <v>170093.34</v>
      </c>
      <c r="K79" s="6">
        <v>157318.71</v>
      </c>
      <c r="L79" s="6">
        <v>12774.63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</row>
    <row r="80" spans="1:21" ht="15.75" customHeight="1">
      <c r="A80" s="76"/>
      <c r="B80" s="76"/>
      <c r="C80" s="76"/>
      <c r="D80" s="77"/>
      <c r="E80" s="77"/>
      <c r="F80" s="16" t="s">
        <v>87</v>
      </c>
      <c r="G80" s="56">
        <f>G79/G78*100</f>
        <v>49.79284079133026</v>
      </c>
      <c r="H80" s="56"/>
      <c r="I80" s="6">
        <f>I79/I78*100</f>
        <v>49.79284079133026</v>
      </c>
      <c r="J80" s="6">
        <f>J79/J78*100</f>
        <v>49.79284079133026</v>
      </c>
      <c r="K80" s="6">
        <f>K79/K78*100</f>
        <v>49.78960144572059</v>
      </c>
      <c r="L80" s="6">
        <f>L79/L78*100</f>
        <v>49.83276770040959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</row>
    <row r="81" spans="1:21" s="4" customFormat="1" ht="15.75" customHeight="1">
      <c r="A81" s="59" t="s">
        <v>43</v>
      </c>
      <c r="B81" s="59"/>
      <c r="C81" s="59"/>
      <c r="D81" s="60" t="s">
        <v>44</v>
      </c>
      <c r="E81" s="60"/>
      <c r="F81" s="15" t="s">
        <v>84</v>
      </c>
      <c r="G81" s="78">
        <f>SUM(G85+G89+G93+G97+G101)</f>
        <v>6500066</v>
      </c>
      <c r="H81" s="78"/>
      <c r="I81" s="20">
        <f>SUM(I85+I89+I93+I97+I101)</f>
        <v>6500066</v>
      </c>
      <c r="J81" s="20">
        <f aca="true" t="shared" si="20" ref="J81:U81">SUM(J85+J89+J93+J97+J101)</f>
        <v>6237512.56</v>
      </c>
      <c r="K81" s="20">
        <f t="shared" si="20"/>
        <v>4495028.94</v>
      </c>
      <c r="L81" s="20">
        <f t="shared" si="20"/>
        <v>1742483.62</v>
      </c>
      <c r="M81" s="20">
        <f t="shared" si="20"/>
        <v>0</v>
      </c>
      <c r="N81" s="20">
        <f t="shared" si="20"/>
        <v>262553.44</v>
      </c>
      <c r="O81" s="20">
        <f t="shared" si="20"/>
        <v>0</v>
      </c>
      <c r="P81" s="20">
        <f t="shared" si="20"/>
        <v>0</v>
      </c>
      <c r="Q81" s="20">
        <f t="shared" si="20"/>
        <v>0</v>
      </c>
      <c r="R81" s="20">
        <f t="shared" si="20"/>
        <v>0</v>
      </c>
      <c r="S81" s="20">
        <f t="shared" si="20"/>
        <v>0</v>
      </c>
      <c r="T81" s="10">
        <f t="shared" si="20"/>
        <v>0</v>
      </c>
      <c r="U81" s="10">
        <f t="shared" si="20"/>
        <v>0</v>
      </c>
    </row>
    <row r="82" spans="1:21" s="4" customFormat="1" ht="15.75" customHeight="1">
      <c r="A82" s="59"/>
      <c r="B82" s="59"/>
      <c r="C82" s="59"/>
      <c r="D82" s="60"/>
      <c r="E82" s="60"/>
      <c r="F82" s="21" t="s">
        <v>85</v>
      </c>
      <c r="G82" s="78">
        <f>SUM(G86+G90+G94+G98+G102)</f>
        <v>6566960.01</v>
      </c>
      <c r="H82" s="78"/>
      <c r="I82" s="20">
        <f aca="true" t="shared" si="21" ref="I82:T83">SUM(I86+I90+I94+I98+I102)</f>
        <v>6560160.01</v>
      </c>
      <c r="J82" s="20">
        <f t="shared" si="21"/>
        <v>6283868.109999999</v>
      </c>
      <c r="K82" s="20">
        <f t="shared" si="21"/>
        <v>4499272.94</v>
      </c>
      <c r="L82" s="20">
        <f t="shared" si="21"/>
        <v>1784595.17</v>
      </c>
      <c r="M82" s="20">
        <f t="shared" si="21"/>
        <v>0</v>
      </c>
      <c r="N82" s="20">
        <f t="shared" si="21"/>
        <v>276291.9</v>
      </c>
      <c r="O82" s="20">
        <f t="shared" si="21"/>
        <v>0</v>
      </c>
      <c r="P82" s="20">
        <f t="shared" si="21"/>
        <v>0</v>
      </c>
      <c r="Q82" s="20">
        <f t="shared" si="21"/>
        <v>0</v>
      </c>
      <c r="R82" s="20">
        <f t="shared" si="21"/>
        <v>6800</v>
      </c>
      <c r="S82" s="20">
        <f t="shared" si="21"/>
        <v>6800</v>
      </c>
      <c r="T82" s="10">
        <f t="shared" si="21"/>
        <v>0</v>
      </c>
      <c r="U82" s="10">
        <f>SUM(U86+U90+U94+U98+U102)</f>
        <v>0</v>
      </c>
    </row>
    <row r="83" spans="1:21" s="4" customFormat="1" ht="15.75" customHeight="1">
      <c r="A83" s="59"/>
      <c r="B83" s="59"/>
      <c r="C83" s="59"/>
      <c r="D83" s="60"/>
      <c r="E83" s="60"/>
      <c r="F83" s="14" t="s">
        <v>86</v>
      </c>
      <c r="G83" s="78">
        <f>SUM(G87+G91+G95+G99+G103)</f>
        <v>3206621.09</v>
      </c>
      <c r="H83" s="78"/>
      <c r="I83" s="20">
        <f>SUM(I87+I91+I95)</f>
        <v>3171491.68</v>
      </c>
      <c r="J83" s="20">
        <f>SUM(J87+J91+J95)</f>
        <v>3027689.1100000003</v>
      </c>
      <c r="K83" s="20">
        <f>SUM(K87+K91+K95)</f>
        <v>2266595.79</v>
      </c>
      <c r="L83" s="20">
        <f>SUM(L87+L91+L95)</f>
        <v>761093.32</v>
      </c>
      <c r="M83" s="20">
        <f t="shared" si="21"/>
        <v>0</v>
      </c>
      <c r="N83" s="20">
        <f t="shared" si="21"/>
        <v>152067.57</v>
      </c>
      <c r="O83" s="20">
        <f t="shared" si="21"/>
        <v>0</v>
      </c>
      <c r="P83" s="20">
        <f t="shared" si="21"/>
        <v>0</v>
      </c>
      <c r="Q83" s="20">
        <f t="shared" si="21"/>
        <v>0</v>
      </c>
      <c r="R83" s="20">
        <f t="shared" si="21"/>
        <v>0</v>
      </c>
      <c r="S83" s="20">
        <f t="shared" si="21"/>
        <v>0</v>
      </c>
      <c r="T83" s="10">
        <f t="shared" si="21"/>
        <v>0</v>
      </c>
      <c r="U83" s="10">
        <f>SUM(U87+U91+U95+U99+U103)</f>
        <v>0</v>
      </c>
    </row>
    <row r="84" spans="1:21" s="4" customFormat="1" ht="15.75" customHeight="1">
      <c r="A84" s="79"/>
      <c r="B84" s="79"/>
      <c r="C84" s="59"/>
      <c r="D84" s="60"/>
      <c r="E84" s="60"/>
      <c r="F84" s="14" t="s">
        <v>87</v>
      </c>
      <c r="G84" s="78">
        <f>G83/G82*100</f>
        <v>48.82961195312654</v>
      </c>
      <c r="H84" s="78"/>
      <c r="I84" s="20">
        <f>I83/I82*100</f>
        <v>48.344730542632</v>
      </c>
      <c r="J84" s="20">
        <f>J83/J82*100</f>
        <v>48.1819327999868</v>
      </c>
      <c r="K84" s="20">
        <f>K83/K82*100</f>
        <v>50.376934678694994</v>
      </c>
      <c r="L84" s="20">
        <f>L83/L82*100</f>
        <v>42.64795359722956</v>
      </c>
      <c r="M84" s="20">
        <v>0</v>
      </c>
      <c r="N84" s="20">
        <f>N83/N82*100</f>
        <v>55.038736206164565</v>
      </c>
      <c r="O84" s="20">
        <v>0</v>
      </c>
      <c r="P84" s="20">
        <v>0</v>
      </c>
      <c r="Q84" s="20">
        <v>0</v>
      </c>
      <c r="R84" s="20">
        <f>R83/R82*100</f>
        <v>0</v>
      </c>
      <c r="S84" s="20">
        <f>S83/S82*100</f>
        <v>0</v>
      </c>
      <c r="T84" s="10">
        <v>0</v>
      </c>
      <c r="U84" s="10">
        <v>0</v>
      </c>
    </row>
    <row r="85" spans="1:21" ht="15.75" customHeight="1">
      <c r="A85" s="39"/>
      <c r="B85" s="40"/>
      <c r="C85" s="81" t="s">
        <v>99</v>
      </c>
      <c r="D85" s="51" t="s">
        <v>100</v>
      </c>
      <c r="E85" s="51"/>
      <c r="F85" s="17" t="s">
        <v>84</v>
      </c>
      <c r="G85" s="49">
        <v>278792</v>
      </c>
      <c r="H85" s="49"/>
      <c r="I85" s="6">
        <v>278792</v>
      </c>
      <c r="J85" s="6">
        <v>278792</v>
      </c>
      <c r="K85" s="6">
        <v>271722</v>
      </c>
      <c r="L85" s="6">
        <v>7070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9">
        <v>0</v>
      </c>
      <c r="U85" s="9">
        <v>0</v>
      </c>
    </row>
    <row r="86" spans="1:21" ht="15.75" customHeight="1">
      <c r="A86" s="41"/>
      <c r="B86" s="42"/>
      <c r="C86" s="81"/>
      <c r="D86" s="51"/>
      <c r="E86" s="51"/>
      <c r="F86" s="18" t="s">
        <v>85</v>
      </c>
      <c r="G86" s="49">
        <v>279056.88</v>
      </c>
      <c r="H86" s="49"/>
      <c r="I86" s="6">
        <v>279056.88</v>
      </c>
      <c r="J86" s="6">
        <v>279056.88</v>
      </c>
      <c r="K86" s="6">
        <v>271722</v>
      </c>
      <c r="L86" s="6">
        <v>7334.88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9">
        <v>0</v>
      </c>
      <c r="U86" s="9">
        <v>0</v>
      </c>
    </row>
    <row r="87" spans="1:21" ht="15.75" customHeight="1">
      <c r="A87" s="41"/>
      <c r="B87" s="42"/>
      <c r="C87" s="81"/>
      <c r="D87" s="51"/>
      <c r="E87" s="51"/>
      <c r="F87" s="16" t="s">
        <v>86</v>
      </c>
      <c r="G87" s="49">
        <f>I87+R87</f>
        <v>146067.99</v>
      </c>
      <c r="H87" s="49"/>
      <c r="I87" s="6">
        <f>J87+M87+N87+O87+P87+Q87</f>
        <v>146067.99</v>
      </c>
      <c r="J87" s="6">
        <f>SUM(K87:L87)</f>
        <v>146067.99</v>
      </c>
      <c r="K87" s="6">
        <v>140059.11</v>
      </c>
      <c r="L87" s="6">
        <v>6008.88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9">
        <v>0</v>
      </c>
      <c r="U87" s="9">
        <v>0</v>
      </c>
    </row>
    <row r="88" spans="1:21" ht="15.75" customHeight="1">
      <c r="A88" s="45"/>
      <c r="B88" s="46"/>
      <c r="C88" s="81"/>
      <c r="D88" s="51"/>
      <c r="E88" s="51"/>
      <c r="F88" s="16" t="s">
        <v>87</v>
      </c>
      <c r="G88" s="49">
        <f>G87/G86*100</f>
        <v>52.343446970381095</v>
      </c>
      <c r="H88" s="49"/>
      <c r="I88" s="6">
        <f>I87/I86*100</f>
        <v>52.343446970381095</v>
      </c>
      <c r="J88" s="6">
        <f>J87/J86*100</f>
        <v>52.343446970381095</v>
      </c>
      <c r="K88" s="6">
        <f>K87/K86*100</f>
        <v>51.54500187691832</v>
      </c>
      <c r="L88" s="6">
        <f>L87/L86*100</f>
        <v>81.92199463385904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9">
        <v>0</v>
      </c>
      <c r="U88" s="9">
        <v>0</v>
      </c>
    </row>
    <row r="89" spans="1:21" ht="15.75" customHeight="1">
      <c r="A89" s="41"/>
      <c r="B89" s="47"/>
      <c r="C89" s="81" t="s">
        <v>101</v>
      </c>
      <c r="D89" s="51" t="s">
        <v>102</v>
      </c>
      <c r="E89" s="51"/>
      <c r="F89" s="17" t="s">
        <v>84</v>
      </c>
      <c r="G89" s="49">
        <v>232203</v>
      </c>
      <c r="H89" s="49"/>
      <c r="I89" s="6">
        <v>232203</v>
      </c>
      <c r="J89" s="6">
        <v>32406</v>
      </c>
      <c r="K89" s="6">
        <v>0</v>
      </c>
      <c r="L89" s="6">
        <v>32406</v>
      </c>
      <c r="M89" s="6">
        <v>0</v>
      </c>
      <c r="N89" s="6">
        <v>199797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9">
        <v>0</v>
      </c>
      <c r="U89" s="9">
        <v>0</v>
      </c>
    </row>
    <row r="90" spans="1:21" ht="15.75" customHeight="1">
      <c r="A90" s="41"/>
      <c r="B90" s="47"/>
      <c r="C90" s="81"/>
      <c r="D90" s="51"/>
      <c r="E90" s="51"/>
      <c r="F90" s="18" t="s">
        <v>85</v>
      </c>
      <c r="G90" s="49">
        <v>232203</v>
      </c>
      <c r="H90" s="49"/>
      <c r="I90" s="6">
        <v>232203</v>
      </c>
      <c r="J90" s="6">
        <v>32406</v>
      </c>
      <c r="K90" s="6">
        <v>0</v>
      </c>
      <c r="L90" s="6">
        <v>32406</v>
      </c>
      <c r="M90" s="6">
        <v>0</v>
      </c>
      <c r="N90" s="6">
        <v>199797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9">
        <v>0</v>
      </c>
      <c r="U90" s="9">
        <v>0</v>
      </c>
    </row>
    <row r="91" spans="1:21" ht="15.75" customHeight="1">
      <c r="A91" s="41"/>
      <c r="B91" s="47"/>
      <c r="C91" s="81"/>
      <c r="D91" s="51"/>
      <c r="E91" s="51"/>
      <c r="F91" s="16" t="s">
        <v>86</v>
      </c>
      <c r="G91" s="49">
        <f>I91+R91</f>
        <v>112694.72</v>
      </c>
      <c r="H91" s="49"/>
      <c r="I91" s="6">
        <f>J91+M91+N91+O91+P91+Q91</f>
        <v>112694.72</v>
      </c>
      <c r="J91" s="6">
        <f>SUM(K91:L91)</f>
        <v>6647.84</v>
      </c>
      <c r="K91" s="6">
        <v>0</v>
      </c>
      <c r="L91" s="6">
        <v>6647.84</v>
      </c>
      <c r="M91" s="6">
        <v>0</v>
      </c>
      <c r="N91" s="6">
        <v>106046.88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9">
        <v>0</v>
      </c>
      <c r="U91" s="9">
        <v>0</v>
      </c>
    </row>
    <row r="92" spans="1:21" ht="15.75" customHeight="1">
      <c r="A92" s="45"/>
      <c r="B92" s="48"/>
      <c r="C92" s="81"/>
      <c r="D92" s="51"/>
      <c r="E92" s="51"/>
      <c r="F92" s="16" t="s">
        <v>87</v>
      </c>
      <c r="G92" s="49">
        <f>G91/G90*100</f>
        <v>48.53284410623463</v>
      </c>
      <c r="H92" s="49"/>
      <c r="I92" s="6">
        <f>I91/I90*100</f>
        <v>48.53284410623463</v>
      </c>
      <c r="J92" s="6">
        <f>J91/J90*100</f>
        <v>20.514225760661606</v>
      </c>
      <c r="K92" s="6">
        <v>0</v>
      </c>
      <c r="L92" s="6">
        <f>L91/L90*100</f>
        <v>20.514225760661606</v>
      </c>
      <c r="M92" s="6">
        <v>0</v>
      </c>
      <c r="N92" s="6">
        <f>N91/N90*100</f>
        <v>53.07731347317528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9">
        <v>0</v>
      </c>
      <c r="U92" s="9">
        <v>0</v>
      </c>
    </row>
    <row r="93" spans="1:21" ht="15.75" customHeight="1">
      <c r="A93" s="80"/>
      <c r="B93" s="80"/>
      <c r="C93" s="76" t="s">
        <v>45</v>
      </c>
      <c r="D93" s="77" t="s">
        <v>46</v>
      </c>
      <c r="E93" s="77"/>
      <c r="F93" s="17" t="s">
        <v>84</v>
      </c>
      <c r="G93" s="56">
        <v>5909071</v>
      </c>
      <c r="H93" s="56"/>
      <c r="I93" s="6">
        <v>5909071</v>
      </c>
      <c r="J93" s="6">
        <v>5859075</v>
      </c>
      <c r="K93" s="6">
        <v>4215720</v>
      </c>
      <c r="L93" s="6">
        <v>1643355</v>
      </c>
      <c r="M93" s="6">
        <v>0</v>
      </c>
      <c r="N93" s="6">
        <v>49996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</row>
    <row r="94" spans="1:21" ht="15.75" customHeight="1">
      <c r="A94" s="76"/>
      <c r="B94" s="76"/>
      <c r="C94" s="76"/>
      <c r="D94" s="77"/>
      <c r="E94" s="77"/>
      <c r="F94" s="18" t="s">
        <v>85</v>
      </c>
      <c r="G94" s="56">
        <v>5979301.13</v>
      </c>
      <c r="H94" s="56"/>
      <c r="I94" s="6">
        <v>5972501.13</v>
      </c>
      <c r="J94" s="6">
        <v>5906086.6</v>
      </c>
      <c r="K94" s="6">
        <v>4220997.4</v>
      </c>
      <c r="L94" s="6">
        <v>1685089.2</v>
      </c>
      <c r="M94" s="6">
        <v>0</v>
      </c>
      <c r="N94" s="6">
        <v>66414.53</v>
      </c>
      <c r="O94" s="6">
        <v>0</v>
      </c>
      <c r="P94" s="6">
        <v>0</v>
      </c>
      <c r="Q94" s="6">
        <v>0</v>
      </c>
      <c r="R94" s="6">
        <v>6800</v>
      </c>
      <c r="S94" s="6">
        <v>6800</v>
      </c>
      <c r="T94" s="6">
        <v>0</v>
      </c>
      <c r="U94" s="6">
        <v>0</v>
      </c>
    </row>
    <row r="95" spans="1:21" ht="15.75" customHeight="1">
      <c r="A95" s="76"/>
      <c r="B95" s="76"/>
      <c r="C95" s="76"/>
      <c r="D95" s="77"/>
      <c r="E95" s="77"/>
      <c r="F95" s="16" t="s">
        <v>86</v>
      </c>
      <c r="G95" s="56">
        <f>I95+R95</f>
        <v>2912728.97</v>
      </c>
      <c r="H95" s="56"/>
      <c r="I95" s="6">
        <f>J95+M95+N95+O95+P95+Q95</f>
        <v>2912728.97</v>
      </c>
      <c r="J95" s="6">
        <f>SUM(K95:L95)</f>
        <v>2874973.2800000003</v>
      </c>
      <c r="K95" s="6">
        <v>2126536.68</v>
      </c>
      <c r="L95" s="6">
        <v>748436.6</v>
      </c>
      <c r="M95" s="6">
        <v>0</v>
      </c>
      <c r="N95" s="6">
        <v>37755.69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</row>
    <row r="96" spans="1:21" ht="15.75" customHeight="1">
      <c r="A96" s="76"/>
      <c r="B96" s="76"/>
      <c r="C96" s="76"/>
      <c r="D96" s="77"/>
      <c r="E96" s="77"/>
      <c r="F96" s="16" t="s">
        <v>87</v>
      </c>
      <c r="G96" s="56">
        <f>G95/G94*100</f>
        <v>48.7135353559288</v>
      </c>
      <c r="H96" s="56"/>
      <c r="I96" s="6">
        <f>I95/I94*100</f>
        <v>48.76899822369729</v>
      </c>
      <c r="J96" s="6">
        <f>J95/J94*100</f>
        <v>48.678142985576955</v>
      </c>
      <c r="K96" s="6">
        <f>K95/K94*100</f>
        <v>50.37995711629672</v>
      </c>
      <c r="L96" s="6">
        <f>L95/L94*100</f>
        <v>44.41525113329312</v>
      </c>
      <c r="M96" s="6">
        <v>0</v>
      </c>
      <c r="N96" s="6">
        <f>N95/N94*100</f>
        <v>56.84853901698921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</row>
    <row r="97" spans="1:21" ht="15.75" customHeight="1">
      <c r="A97" s="50"/>
      <c r="B97" s="50"/>
      <c r="C97" s="50" t="s">
        <v>103</v>
      </c>
      <c r="D97" s="51" t="s">
        <v>105</v>
      </c>
      <c r="E97" s="51"/>
      <c r="F97" s="17" t="s">
        <v>84</v>
      </c>
      <c r="G97" s="49">
        <v>25000</v>
      </c>
      <c r="H97" s="49"/>
      <c r="I97" s="6">
        <v>25000</v>
      </c>
      <c r="J97" s="6">
        <v>12239.56</v>
      </c>
      <c r="K97" s="6">
        <v>7586.94</v>
      </c>
      <c r="L97" s="6">
        <v>4652.62</v>
      </c>
      <c r="M97" s="6">
        <v>0</v>
      </c>
      <c r="N97" s="6">
        <v>12760.44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9">
        <v>0</v>
      </c>
      <c r="U97" s="9">
        <v>0</v>
      </c>
    </row>
    <row r="98" spans="1:21" ht="15.75" customHeight="1">
      <c r="A98" s="50"/>
      <c r="B98" s="50"/>
      <c r="C98" s="50"/>
      <c r="D98" s="51"/>
      <c r="E98" s="51"/>
      <c r="F98" s="18" t="s">
        <v>85</v>
      </c>
      <c r="G98" s="49">
        <v>21399</v>
      </c>
      <c r="H98" s="49"/>
      <c r="I98" s="6">
        <v>21399</v>
      </c>
      <c r="J98" s="6">
        <v>11318.63</v>
      </c>
      <c r="K98" s="6">
        <v>6553.54</v>
      </c>
      <c r="L98" s="6">
        <v>4765.09</v>
      </c>
      <c r="M98" s="6">
        <v>0</v>
      </c>
      <c r="N98" s="6">
        <v>10080.37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9">
        <v>0</v>
      </c>
      <c r="U98" s="9">
        <v>0</v>
      </c>
    </row>
    <row r="99" spans="1:21" ht="19.5" customHeight="1">
      <c r="A99" s="50"/>
      <c r="B99" s="50"/>
      <c r="C99" s="50"/>
      <c r="D99" s="51"/>
      <c r="E99" s="51"/>
      <c r="F99" s="16" t="s">
        <v>86</v>
      </c>
      <c r="G99" s="49">
        <f>I99+R99</f>
        <v>19583.63</v>
      </c>
      <c r="H99" s="49"/>
      <c r="I99" s="6">
        <f>J99+M99+N99+O99+P99+Q99</f>
        <v>19583.63</v>
      </c>
      <c r="J99" s="6">
        <f>SUM(K99:L99)</f>
        <v>11318.630000000001</v>
      </c>
      <c r="K99" s="6">
        <v>6553.54</v>
      </c>
      <c r="L99" s="6">
        <v>4765.09</v>
      </c>
      <c r="M99" s="6">
        <v>0</v>
      </c>
      <c r="N99" s="6">
        <v>8265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9">
        <v>0</v>
      </c>
      <c r="U99" s="6">
        <v>0</v>
      </c>
    </row>
    <row r="100" spans="1:21" ht="21" customHeight="1">
      <c r="A100" s="50"/>
      <c r="B100" s="50"/>
      <c r="C100" s="50"/>
      <c r="D100" s="51"/>
      <c r="E100" s="51"/>
      <c r="F100" s="16" t="s">
        <v>87</v>
      </c>
      <c r="G100" s="49">
        <f>G99/G98*100</f>
        <v>91.516566194682</v>
      </c>
      <c r="H100" s="49"/>
      <c r="I100" s="6">
        <f>I99/I98*100</f>
        <v>91.516566194682</v>
      </c>
      <c r="J100" s="6">
        <f>J99/J98*100</f>
        <v>100.00000000000003</v>
      </c>
      <c r="K100" s="6">
        <f>K99/K98*100</f>
        <v>100</v>
      </c>
      <c r="L100" s="6">
        <f>L99/L98*100</f>
        <v>100</v>
      </c>
      <c r="M100" s="6">
        <v>0</v>
      </c>
      <c r="N100" s="6">
        <f>N99/N98*100</f>
        <v>81.99103802737399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9">
        <v>0</v>
      </c>
      <c r="U100" s="9">
        <v>0</v>
      </c>
    </row>
    <row r="101" spans="1:21" ht="15.75" customHeight="1">
      <c r="A101" s="50"/>
      <c r="B101" s="50"/>
      <c r="C101" s="50" t="s">
        <v>104</v>
      </c>
      <c r="D101" s="51" t="s">
        <v>106</v>
      </c>
      <c r="E101" s="51"/>
      <c r="F101" s="17" t="s">
        <v>84</v>
      </c>
      <c r="G101" s="49">
        <v>55000</v>
      </c>
      <c r="H101" s="49"/>
      <c r="I101" s="6">
        <v>55000</v>
      </c>
      <c r="J101" s="6">
        <v>55000</v>
      </c>
      <c r="K101" s="6">
        <v>0</v>
      </c>
      <c r="L101" s="6">
        <v>55000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9">
        <v>0</v>
      </c>
      <c r="U101" s="9">
        <v>0</v>
      </c>
    </row>
    <row r="102" spans="1:21" ht="15.75" customHeight="1">
      <c r="A102" s="50"/>
      <c r="B102" s="50"/>
      <c r="C102" s="50"/>
      <c r="D102" s="51"/>
      <c r="E102" s="51"/>
      <c r="F102" s="18" t="s">
        <v>85</v>
      </c>
      <c r="G102" s="49">
        <v>55000</v>
      </c>
      <c r="H102" s="49"/>
      <c r="I102" s="6">
        <v>55000</v>
      </c>
      <c r="J102" s="6">
        <v>55000</v>
      </c>
      <c r="K102" s="6">
        <v>0</v>
      </c>
      <c r="L102" s="6">
        <v>55000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9">
        <v>0</v>
      </c>
      <c r="U102" s="9">
        <v>0</v>
      </c>
    </row>
    <row r="103" spans="1:21" ht="15.75" customHeight="1">
      <c r="A103" s="50"/>
      <c r="B103" s="50"/>
      <c r="C103" s="50"/>
      <c r="D103" s="51"/>
      <c r="E103" s="51"/>
      <c r="F103" s="16" t="s">
        <v>86</v>
      </c>
      <c r="G103" s="49">
        <f>I103+R103</f>
        <v>15545.78</v>
      </c>
      <c r="H103" s="49"/>
      <c r="I103" s="6">
        <f>J103+M103+N103+O103+P103+Q103</f>
        <v>15545.78</v>
      </c>
      <c r="J103" s="6">
        <f>SUM(K103:L103)</f>
        <v>15545.78</v>
      </c>
      <c r="K103" s="6">
        <v>0</v>
      </c>
      <c r="L103" s="6">
        <v>15545.78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9">
        <v>0</v>
      </c>
      <c r="U103" s="9">
        <v>0</v>
      </c>
    </row>
    <row r="104" spans="1:21" ht="15.75" customHeight="1">
      <c r="A104" s="50"/>
      <c r="B104" s="50"/>
      <c r="C104" s="50"/>
      <c r="D104" s="51"/>
      <c r="E104" s="51"/>
      <c r="F104" s="16" t="s">
        <v>87</v>
      </c>
      <c r="G104" s="49">
        <f>G103/G102*100</f>
        <v>28.26505454545455</v>
      </c>
      <c r="H104" s="49"/>
      <c r="I104" s="6">
        <f>I103/I102*100</f>
        <v>28.26505454545455</v>
      </c>
      <c r="J104" s="6">
        <f>J103/J102*100</f>
        <v>28.26505454545455</v>
      </c>
      <c r="K104" s="6">
        <v>0</v>
      </c>
      <c r="L104" s="6">
        <f>L103/L102*100</f>
        <v>28.26505454545455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9">
        <v>0</v>
      </c>
      <c r="U104" s="9">
        <v>0</v>
      </c>
    </row>
    <row r="105" spans="1:21" s="4" customFormat="1" ht="15.75" customHeight="1">
      <c r="A105" s="53" t="s">
        <v>107</v>
      </c>
      <c r="B105" s="53"/>
      <c r="C105" s="53"/>
      <c r="D105" s="54" t="s">
        <v>108</v>
      </c>
      <c r="E105" s="54"/>
      <c r="F105" s="15" t="s">
        <v>84</v>
      </c>
      <c r="G105" s="52">
        <f>SUM(G109)</f>
        <v>10000</v>
      </c>
      <c r="H105" s="52"/>
      <c r="I105" s="20">
        <f>SUM(I109)</f>
        <v>10000</v>
      </c>
      <c r="J105" s="20">
        <f aca="true" t="shared" si="22" ref="J105:S105">SUM(J109)</f>
        <v>10000</v>
      </c>
      <c r="K105" s="20">
        <f t="shared" si="22"/>
        <v>0</v>
      </c>
      <c r="L105" s="20">
        <f t="shared" si="22"/>
        <v>10000</v>
      </c>
      <c r="M105" s="20">
        <f t="shared" si="22"/>
        <v>0</v>
      </c>
      <c r="N105" s="20">
        <f>SUM(N109)</f>
        <v>0</v>
      </c>
      <c r="O105" s="20">
        <f t="shared" si="22"/>
        <v>0</v>
      </c>
      <c r="P105" s="20">
        <f>SUM(P109)</f>
        <v>0</v>
      </c>
      <c r="Q105" s="20">
        <f t="shared" si="22"/>
        <v>0</v>
      </c>
      <c r="R105" s="20">
        <f t="shared" si="22"/>
        <v>0</v>
      </c>
      <c r="S105" s="20">
        <f t="shared" si="22"/>
        <v>0</v>
      </c>
      <c r="T105" s="10">
        <f aca="true" t="shared" si="23" ref="T105:U107">SUM(T109)</f>
        <v>0</v>
      </c>
      <c r="U105" s="10">
        <f t="shared" si="23"/>
        <v>0</v>
      </c>
    </row>
    <row r="106" spans="1:21" s="4" customFormat="1" ht="15.75" customHeight="1">
      <c r="A106" s="53"/>
      <c r="B106" s="53"/>
      <c r="C106" s="53"/>
      <c r="D106" s="54"/>
      <c r="E106" s="54"/>
      <c r="F106" s="21" t="s">
        <v>85</v>
      </c>
      <c r="G106" s="52">
        <f>SUM(G110)</f>
        <v>10000</v>
      </c>
      <c r="H106" s="52"/>
      <c r="I106" s="20">
        <f aca="true" t="shared" si="24" ref="I106:O107">SUM(I110)</f>
        <v>10000</v>
      </c>
      <c r="J106" s="20">
        <f t="shared" si="24"/>
        <v>10000</v>
      </c>
      <c r="K106" s="20">
        <f t="shared" si="24"/>
        <v>0</v>
      </c>
      <c r="L106" s="20">
        <f t="shared" si="24"/>
        <v>10000</v>
      </c>
      <c r="M106" s="20">
        <f t="shared" si="24"/>
        <v>0</v>
      </c>
      <c r="N106" s="20">
        <f t="shared" si="24"/>
        <v>0</v>
      </c>
      <c r="O106" s="20">
        <f t="shared" si="24"/>
        <v>0</v>
      </c>
      <c r="P106" s="20">
        <f>SUM(P110)</f>
        <v>0</v>
      </c>
      <c r="Q106" s="20">
        <f aca="true" t="shared" si="25" ref="Q106:S107">SUM(Q110)</f>
        <v>0</v>
      </c>
      <c r="R106" s="20">
        <f t="shared" si="25"/>
        <v>0</v>
      </c>
      <c r="S106" s="20">
        <f t="shared" si="25"/>
        <v>0</v>
      </c>
      <c r="T106" s="10">
        <f t="shared" si="23"/>
        <v>0</v>
      </c>
      <c r="U106" s="10">
        <f t="shared" si="23"/>
        <v>0</v>
      </c>
    </row>
    <row r="107" spans="1:21" s="4" customFormat="1" ht="15.75" customHeight="1">
      <c r="A107" s="53"/>
      <c r="B107" s="53"/>
      <c r="C107" s="53"/>
      <c r="D107" s="54"/>
      <c r="E107" s="54"/>
      <c r="F107" s="14" t="s">
        <v>86</v>
      </c>
      <c r="G107" s="52">
        <f>SUM(G111)</f>
        <v>0</v>
      </c>
      <c r="H107" s="52"/>
      <c r="I107" s="20">
        <f t="shared" si="24"/>
        <v>0</v>
      </c>
      <c r="J107" s="20">
        <f t="shared" si="24"/>
        <v>0</v>
      </c>
      <c r="K107" s="20">
        <f t="shared" si="24"/>
        <v>0</v>
      </c>
      <c r="L107" s="20">
        <f t="shared" si="24"/>
        <v>0</v>
      </c>
      <c r="M107" s="20">
        <f t="shared" si="24"/>
        <v>0</v>
      </c>
      <c r="N107" s="20">
        <f t="shared" si="24"/>
        <v>0</v>
      </c>
      <c r="O107" s="20">
        <f t="shared" si="24"/>
        <v>0</v>
      </c>
      <c r="P107" s="20">
        <f>SUM(P111)</f>
        <v>0</v>
      </c>
      <c r="Q107" s="20">
        <f t="shared" si="25"/>
        <v>0</v>
      </c>
      <c r="R107" s="20">
        <f t="shared" si="25"/>
        <v>0</v>
      </c>
      <c r="S107" s="20">
        <f t="shared" si="25"/>
        <v>0</v>
      </c>
      <c r="T107" s="10">
        <f t="shared" si="23"/>
        <v>0</v>
      </c>
      <c r="U107" s="10">
        <f t="shared" si="23"/>
        <v>0</v>
      </c>
    </row>
    <row r="108" spans="1:21" s="4" customFormat="1" ht="15.75" customHeight="1">
      <c r="A108" s="53"/>
      <c r="B108" s="53"/>
      <c r="C108" s="53"/>
      <c r="D108" s="54"/>
      <c r="E108" s="54"/>
      <c r="F108" s="14" t="s">
        <v>87</v>
      </c>
      <c r="G108" s="52">
        <f>G107/G106*100</f>
        <v>0</v>
      </c>
      <c r="H108" s="52"/>
      <c r="I108" s="20">
        <f>I107/I106*100</f>
        <v>0</v>
      </c>
      <c r="J108" s="20">
        <f>J107/J106*100</f>
        <v>0</v>
      </c>
      <c r="K108" s="20">
        <v>0</v>
      </c>
      <c r="L108" s="20">
        <f>L107/L106*100</f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10">
        <v>0</v>
      </c>
      <c r="U108" s="10">
        <v>0</v>
      </c>
    </row>
    <row r="109" spans="1:21" ht="15.75" customHeight="1">
      <c r="A109" s="50"/>
      <c r="B109" s="50"/>
      <c r="C109" s="50" t="s">
        <v>109</v>
      </c>
      <c r="D109" s="51" t="s">
        <v>110</v>
      </c>
      <c r="E109" s="51"/>
      <c r="F109" s="17" t="s">
        <v>84</v>
      </c>
      <c r="G109" s="49">
        <v>10000</v>
      </c>
      <c r="H109" s="49"/>
      <c r="I109" s="6">
        <v>10000</v>
      </c>
      <c r="J109" s="6">
        <v>10000</v>
      </c>
      <c r="K109" s="6">
        <v>0</v>
      </c>
      <c r="L109" s="6">
        <v>10000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9">
        <v>0</v>
      </c>
      <c r="U109" s="9">
        <v>0</v>
      </c>
    </row>
    <row r="110" spans="1:21" ht="15.75" customHeight="1">
      <c r="A110" s="50"/>
      <c r="B110" s="50"/>
      <c r="C110" s="50"/>
      <c r="D110" s="51"/>
      <c r="E110" s="51"/>
      <c r="F110" s="18" t="s">
        <v>85</v>
      </c>
      <c r="G110" s="49">
        <v>10000</v>
      </c>
      <c r="H110" s="49"/>
      <c r="I110" s="6">
        <v>10000</v>
      </c>
      <c r="J110" s="6">
        <v>10000</v>
      </c>
      <c r="K110" s="6">
        <v>0</v>
      </c>
      <c r="L110" s="6">
        <v>10000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9">
        <v>0</v>
      </c>
      <c r="U110" s="6">
        <v>0</v>
      </c>
    </row>
    <row r="111" spans="1:21" ht="15.75" customHeight="1">
      <c r="A111" s="50"/>
      <c r="B111" s="50"/>
      <c r="C111" s="50"/>
      <c r="D111" s="51"/>
      <c r="E111" s="51"/>
      <c r="F111" s="16" t="s">
        <v>86</v>
      </c>
      <c r="G111" s="49">
        <f>I111+R111</f>
        <v>0</v>
      </c>
      <c r="H111" s="49"/>
      <c r="I111" s="6">
        <f>J111+M111+N111+O111+P111+Q111</f>
        <v>0</v>
      </c>
      <c r="J111" s="6">
        <f>SUM(K111:L111)</f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9">
        <v>0</v>
      </c>
      <c r="U111" s="6">
        <v>0</v>
      </c>
    </row>
    <row r="112" spans="1:21" ht="15.75" customHeight="1">
      <c r="A112" s="50"/>
      <c r="B112" s="50"/>
      <c r="C112" s="50"/>
      <c r="D112" s="51"/>
      <c r="E112" s="51"/>
      <c r="F112" s="16" t="s">
        <v>87</v>
      </c>
      <c r="G112" s="49">
        <f>G111/G110</f>
        <v>0</v>
      </c>
      <c r="H112" s="49"/>
      <c r="I112" s="6">
        <f>I111/I110</f>
        <v>0</v>
      </c>
      <c r="J112" s="6">
        <f>J111/J110</f>
        <v>0</v>
      </c>
      <c r="K112" s="6">
        <v>0</v>
      </c>
      <c r="L112" s="6">
        <f>L111/L110</f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9">
        <v>0</v>
      </c>
      <c r="U112" s="9">
        <v>0</v>
      </c>
    </row>
    <row r="113" spans="1:21" s="4" customFormat="1" ht="15.75" customHeight="1">
      <c r="A113" s="59" t="s">
        <v>47</v>
      </c>
      <c r="B113" s="59"/>
      <c r="C113" s="59"/>
      <c r="D113" s="60" t="s">
        <v>48</v>
      </c>
      <c r="E113" s="60"/>
      <c r="F113" s="15" t="s">
        <v>84</v>
      </c>
      <c r="G113" s="78">
        <f>SUM(G117+G121+G125+G129)</f>
        <v>3449069</v>
      </c>
      <c r="H113" s="78"/>
      <c r="I113" s="20">
        <f>SUM(I117+I121+I125+I129)</f>
        <v>3449069</v>
      </c>
      <c r="J113" s="20">
        <f aca="true" t="shared" si="26" ref="J113:U113">SUM(J117+J121+J125+J129)</f>
        <v>3389709</v>
      </c>
      <c r="K113" s="20">
        <f t="shared" si="26"/>
        <v>2994144</v>
      </c>
      <c r="L113" s="20">
        <f t="shared" si="26"/>
        <v>395565</v>
      </c>
      <c r="M113" s="20">
        <f t="shared" si="26"/>
        <v>50000</v>
      </c>
      <c r="N113" s="20">
        <f t="shared" si="26"/>
        <v>9360</v>
      </c>
      <c r="O113" s="20">
        <f>SUM(O117+O121+O125+O129)</f>
        <v>0</v>
      </c>
      <c r="P113" s="20">
        <f t="shared" si="26"/>
        <v>0</v>
      </c>
      <c r="Q113" s="20">
        <f t="shared" si="26"/>
        <v>0</v>
      </c>
      <c r="R113" s="20">
        <f t="shared" si="26"/>
        <v>0</v>
      </c>
      <c r="S113" s="20">
        <f t="shared" si="26"/>
        <v>0</v>
      </c>
      <c r="T113" s="10">
        <f t="shared" si="26"/>
        <v>0</v>
      </c>
      <c r="U113" s="10">
        <f t="shared" si="26"/>
        <v>0</v>
      </c>
    </row>
    <row r="114" spans="1:21" s="4" customFormat="1" ht="15.75" customHeight="1">
      <c r="A114" s="59"/>
      <c r="B114" s="59"/>
      <c r="C114" s="59"/>
      <c r="D114" s="60"/>
      <c r="E114" s="60"/>
      <c r="F114" s="21" t="s">
        <v>85</v>
      </c>
      <c r="G114" s="78">
        <f>SUM(G118+G122+G126+G130)</f>
        <v>3655543.84</v>
      </c>
      <c r="H114" s="78"/>
      <c r="I114" s="20">
        <f>SUM(I118+I122+I126+I130)</f>
        <v>3599543.84</v>
      </c>
      <c r="J114" s="20">
        <f aca="true" t="shared" si="27" ref="I114:T115">SUM(J118+J122+J126+J130)</f>
        <v>3540083.84</v>
      </c>
      <c r="K114" s="20">
        <f t="shared" si="27"/>
        <v>3045246</v>
      </c>
      <c r="L114" s="20">
        <f t="shared" si="27"/>
        <v>494837.84</v>
      </c>
      <c r="M114" s="20">
        <f t="shared" si="27"/>
        <v>0</v>
      </c>
      <c r="N114" s="20">
        <f t="shared" si="27"/>
        <v>59460</v>
      </c>
      <c r="O114" s="20">
        <f t="shared" si="27"/>
        <v>0</v>
      </c>
      <c r="P114" s="20">
        <f t="shared" si="27"/>
        <v>0</v>
      </c>
      <c r="Q114" s="20">
        <f t="shared" si="27"/>
        <v>0</v>
      </c>
      <c r="R114" s="20">
        <f t="shared" si="27"/>
        <v>56000</v>
      </c>
      <c r="S114" s="20">
        <f t="shared" si="27"/>
        <v>56000</v>
      </c>
      <c r="T114" s="10">
        <f t="shared" si="27"/>
        <v>0</v>
      </c>
      <c r="U114" s="10">
        <f>SUM(U118+U122+U126+U130)</f>
        <v>0</v>
      </c>
    </row>
    <row r="115" spans="1:21" s="4" customFormat="1" ht="15.75" customHeight="1">
      <c r="A115" s="59"/>
      <c r="B115" s="59"/>
      <c r="C115" s="59"/>
      <c r="D115" s="60"/>
      <c r="E115" s="60"/>
      <c r="F115" s="14" t="s">
        <v>86</v>
      </c>
      <c r="G115" s="78">
        <f>SUM(G119+G123+G127+G131)</f>
        <v>1910040.45</v>
      </c>
      <c r="H115" s="78"/>
      <c r="I115" s="20">
        <f t="shared" si="27"/>
        <v>1910040.45</v>
      </c>
      <c r="J115" s="20">
        <f t="shared" si="27"/>
        <v>1851889.97</v>
      </c>
      <c r="K115" s="20">
        <f t="shared" si="27"/>
        <v>1586280.6</v>
      </c>
      <c r="L115" s="20">
        <f t="shared" si="27"/>
        <v>265609.37</v>
      </c>
      <c r="M115" s="20">
        <f t="shared" si="27"/>
        <v>0</v>
      </c>
      <c r="N115" s="20">
        <f t="shared" si="27"/>
        <v>58150.48</v>
      </c>
      <c r="O115" s="20">
        <f t="shared" si="27"/>
        <v>0</v>
      </c>
      <c r="P115" s="20">
        <f t="shared" si="27"/>
        <v>0</v>
      </c>
      <c r="Q115" s="20">
        <f t="shared" si="27"/>
        <v>0</v>
      </c>
      <c r="R115" s="20">
        <f t="shared" si="27"/>
        <v>0</v>
      </c>
      <c r="S115" s="20">
        <f t="shared" si="27"/>
        <v>0</v>
      </c>
      <c r="T115" s="10">
        <f t="shared" si="27"/>
        <v>0</v>
      </c>
      <c r="U115" s="10">
        <f>SUM(U119+U123+U127+U131)</f>
        <v>0</v>
      </c>
    </row>
    <row r="116" spans="1:21" s="4" customFormat="1" ht="15.75" customHeight="1">
      <c r="A116" s="59"/>
      <c r="B116" s="59"/>
      <c r="C116" s="59"/>
      <c r="D116" s="60"/>
      <c r="E116" s="60"/>
      <c r="F116" s="14" t="s">
        <v>87</v>
      </c>
      <c r="G116" s="78">
        <f>G115/G114*100</f>
        <v>52.25051411228596</v>
      </c>
      <c r="H116" s="78"/>
      <c r="I116" s="20">
        <f>I115/I114*100</f>
        <v>53.06340288940612</v>
      </c>
      <c r="J116" s="20">
        <f>J115/J114*100</f>
        <v>52.31203705051234</v>
      </c>
      <c r="K116" s="20">
        <f>K115/K114*100</f>
        <v>52.090392697338736</v>
      </c>
      <c r="L116" s="20">
        <f>L115/L114*100</f>
        <v>53.67604264055473</v>
      </c>
      <c r="M116" s="20">
        <v>0</v>
      </c>
      <c r="N116" s="20">
        <f>N115/N114*100</f>
        <v>97.79764547595022</v>
      </c>
      <c r="O116" s="20">
        <v>0</v>
      </c>
      <c r="P116" s="20">
        <v>0</v>
      </c>
      <c r="Q116" s="20">
        <v>0</v>
      </c>
      <c r="R116" s="20">
        <f>R115/R114*100</f>
        <v>0</v>
      </c>
      <c r="S116" s="20">
        <f>S115/S114*100</f>
        <v>0</v>
      </c>
      <c r="T116" s="10">
        <v>0</v>
      </c>
      <c r="U116" s="10">
        <v>0</v>
      </c>
    </row>
    <row r="117" spans="1:21" ht="15.75" customHeight="1">
      <c r="A117" s="50"/>
      <c r="B117" s="50"/>
      <c r="C117" s="50" t="s">
        <v>111</v>
      </c>
      <c r="D117" s="50" t="s">
        <v>112</v>
      </c>
      <c r="E117" s="50"/>
      <c r="F117" s="17" t="s">
        <v>84</v>
      </c>
      <c r="G117" s="49">
        <v>50000</v>
      </c>
      <c r="H117" s="49"/>
      <c r="I117" s="6">
        <v>50000</v>
      </c>
      <c r="J117" s="6">
        <v>0</v>
      </c>
      <c r="K117" s="6">
        <v>0</v>
      </c>
      <c r="L117" s="6">
        <v>0</v>
      </c>
      <c r="M117" s="6">
        <v>50000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9">
        <v>0</v>
      </c>
      <c r="U117" s="9">
        <v>0</v>
      </c>
    </row>
    <row r="118" spans="1:21" ht="15.75" customHeight="1">
      <c r="A118" s="50"/>
      <c r="B118" s="50"/>
      <c r="C118" s="50"/>
      <c r="D118" s="50"/>
      <c r="E118" s="50"/>
      <c r="F118" s="18" t="s">
        <v>85</v>
      </c>
      <c r="G118" s="49">
        <v>50000</v>
      </c>
      <c r="H118" s="49"/>
      <c r="I118" s="6">
        <v>50000</v>
      </c>
      <c r="J118" s="6">
        <v>50000</v>
      </c>
      <c r="K118" s="6">
        <v>0</v>
      </c>
      <c r="L118" s="6">
        <v>50000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9">
        <v>0</v>
      </c>
      <c r="U118" s="9">
        <v>0</v>
      </c>
    </row>
    <row r="119" spans="1:21" ht="15.75" customHeight="1">
      <c r="A119" s="50"/>
      <c r="B119" s="50"/>
      <c r="C119" s="50"/>
      <c r="D119" s="50"/>
      <c r="E119" s="50"/>
      <c r="F119" s="16" t="s">
        <v>86</v>
      </c>
      <c r="G119" s="49">
        <f>I119+R119</f>
        <v>50000</v>
      </c>
      <c r="H119" s="49"/>
      <c r="I119" s="6">
        <f>J119+M119+N119+O119+P119+Q119</f>
        <v>50000</v>
      </c>
      <c r="J119" s="6">
        <f>SUM(K119:L119)</f>
        <v>50000</v>
      </c>
      <c r="K119" s="6">
        <v>0</v>
      </c>
      <c r="L119" s="6">
        <v>50000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9">
        <v>0</v>
      </c>
      <c r="U119" s="9">
        <v>0</v>
      </c>
    </row>
    <row r="120" spans="1:21" ht="15.75" customHeight="1">
      <c r="A120" s="50"/>
      <c r="B120" s="50"/>
      <c r="C120" s="50"/>
      <c r="D120" s="50"/>
      <c r="E120" s="50"/>
      <c r="F120" s="16" t="s">
        <v>87</v>
      </c>
      <c r="G120" s="49">
        <f>G119/G118*100</f>
        <v>100</v>
      </c>
      <c r="H120" s="49"/>
      <c r="I120" s="6">
        <f>I119/I118*100</f>
        <v>100</v>
      </c>
      <c r="J120" s="6">
        <f>J119/J118*100</f>
        <v>100</v>
      </c>
      <c r="K120" s="6">
        <v>0</v>
      </c>
      <c r="L120" s="6">
        <f>L119/L118*100</f>
        <v>100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9">
        <v>0</v>
      </c>
      <c r="U120" s="9">
        <v>0</v>
      </c>
    </row>
    <row r="121" spans="1:21" ht="15.75" customHeight="1">
      <c r="A121" s="76"/>
      <c r="B121" s="76"/>
      <c r="C121" s="76" t="s">
        <v>49</v>
      </c>
      <c r="D121" s="77" t="s">
        <v>50</v>
      </c>
      <c r="E121" s="77"/>
      <c r="F121" s="17" t="s">
        <v>84</v>
      </c>
      <c r="G121" s="56">
        <v>3357069</v>
      </c>
      <c r="H121" s="56"/>
      <c r="I121" s="6">
        <v>3357069</v>
      </c>
      <c r="J121" s="6">
        <v>3347709</v>
      </c>
      <c r="K121" s="6">
        <v>2969989</v>
      </c>
      <c r="L121" s="6">
        <v>377720</v>
      </c>
      <c r="M121" s="6">
        <v>0</v>
      </c>
      <c r="N121" s="6">
        <v>9360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9">
        <v>0</v>
      </c>
      <c r="U121" s="9">
        <v>0</v>
      </c>
    </row>
    <row r="122" spans="1:21" ht="15.75" customHeight="1">
      <c r="A122" s="76"/>
      <c r="B122" s="76"/>
      <c r="C122" s="76"/>
      <c r="D122" s="77"/>
      <c r="E122" s="77"/>
      <c r="F122" s="18" t="s">
        <v>85</v>
      </c>
      <c r="G122" s="56">
        <v>3563506</v>
      </c>
      <c r="H122" s="56"/>
      <c r="I122" s="6">
        <v>3507506</v>
      </c>
      <c r="J122" s="6">
        <v>3448046</v>
      </c>
      <c r="K122" s="6">
        <v>3021091</v>
      </c>
      <c r="L122" s="6">
        <v>426955</v>
      </c>
      <c r="M122" s="6">
        <v>0</v>
      </c>
      <c r="N122" s="6">
        <v>59460</v>
      </c>
      <c r="O122" s="6">
        <v>0</v>
      </c>
      <c r="P122" s="6">
        <v>0</v>
      </c>
      <c r="Q122" s="6">
        <v>0</v>
      </c>
      <c r="R122" s="6">
        <v>56000</v>
      </c>
      <c r="S122" s="6">
        <v>56000</v>
      </c>
      <c r="T122" s="9">
        <v>0</v>
      </c>
      <c r="U122" s="9">
        <v>0</v>
      </c>
    </row>
    <row r="123" spans="1:21" ht="15.75" customHeight="1">
      <c r="A123" s="76"/>
      <c r="B123" s="76"/>
      <c r="C123" s="76"/>
      <c r="D123" s="77"/>
      <c r="E123" s="77"/>
      <c r="F123" s="16" t="s">
        <v>86</v>
      </c>
      <c r="G123" s="56">
        <f>I123+R123</f>
        <v>1841841.25</v>
      </c>
      <c r="H123" s="56"/>
      <c r="I123" s="6">
        <f>J123+M123+N123+O123+P123+Q123</f>
        <v>1841841.25</v>
      </c>
      <c r="J123" s="6">
        <f>SUM(K123:L123)</f>
        <v>1783690.77</v>
      </c>
      <c r="K123" s="6">
        <v>1572550.09</v>
      </c>
      <c r="L123" s="6">
        <v>211140.68</v>
      </c>
      <c r="M123" s="6">
        <v>0</v>
      </c>
      <c r="N123" s="6">
        <v>58150.48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9">
        <v>0</v>
      </c>
      <c r="U123" s="9">
        <v>0</v>
      </c>
    </row>
    <row r="124" spans="1:21" ht="15.75" customHeight="1">
      <c r="A124" s="76"/>
      <c r="B124" s="76"/>
      <c r="C124" s="76"/>
      <c r="D124" s="77"/>
      <c r="E124" s="77"/>
      <c r="F124" s="16" t="s">
        <v>87</v>
      </c>
      <c r="G124" s="56">
        <f>G123/G122*100</f>
        <v>51.68621155682073</v>
      </c>
      <c r="H124" s="56"/>
      <c r="I124" s="6">
        <f>I123/I122*100</f>
        <v>52.5114212206622</v>
      </c>
      <c r="J124" s="6">
        <f>J123/J122*100</f>
        <v>51.73048068384239</v>
      </c>
      <c r="K124" s="6">
        <f>K123/K122*100</f>
        <v>52.05239067608358</v>
      </c>
      <c r="L124" s="6">
        <f>L123/L122*100</f>
        <v>49.45267768265976</v>
      </c>
      <c r="M124" s="6">
        <v>0</v>
      </c>
      <c r="N124" s="6">
        <f>N123/N122*100</f>
        <v>97.79764547595022</v>
      </c>
      <c r="O124" s="6">
        <v>0</v>
      </c>
      <c r="P124" s="6">
        <v>0</v>
      </c>
      <c r="Q124" s="6">
        <v>0</v>
      </c>
      <c r="R124" s="6">
        <f>R123/R122</f>
        <v>0</v>
      </c>
      <c r="S124" s="6">
        <f>S123/S122</f>
        <v>0</v>
      </c>
      <c r="T124" s="9">
        <v>0</v>
      </c>
      <c r="U124" s="9">
        <v>0</v>
      </c>
    </row>
    <row r="125" spans="1:21" ht="15.75" customHeight="1">
      <c r="A125" s="50"/>
      <c r="B125" s="50"/>
      <c r="C125" s="50" t="s">
        <v>113</v>
      </c>
      <c r="D125" s="51" t="s">
        <v>114</v>
      </c>
      <c r="E125" s="51"/>
      <c r="F125" s="17" t="s">
        <v>84</v>
      </c>
      <c r="G125" s="49">
        <v>1000</v>
      </c>
      <c r="H125" s="49"/>
      <c r="I125" s="6">
        <v>1000</v>
      </c>
      <c r="J125" s="6">
        <v>1000</v>
      </c>
      <c r="K125" s="6">
        <v>0</v>
      </c>
      <c r="L125" s="6">
        <v>1000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9">
        <v>0</v>
      </c>
      <c r="U125" s="9">
        <v>0</v>
      </c>
    </row>
    <row r="126" spans="1:21" ht="15.75" customHeight="1">
      <c r="A126" s="50"/>
      <c r="B126" s="50"/>
      <c r="C126" s="50"/>
      <c r="D126" s="51"/>
      <c r="E126" s="51"/>
      <c r="F126" s="18" t="s">
        <v>85</v>
      </c>
      <c r="G126" s="49">
        <v>1000</v>
      </c>
      <c r="H126" s="49"/>
      <c r="I126" s="6">
        <v>1000</v>
      </c>
      <c r="J126" s="6">
        <v>1000</v>
      </c>
      <c r="K126" s="6">
        <v>0</v>
      </c>
      <c r="L126" s="6">
        <v>1000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9">
        <v>0</v>
      </c>
      <c r="U126" s="9">
        <v>0</v>
      </c>
    </row>
    <row r="127" spans="1:21" ht="15.75" customHeight="1">
      <c r="A127" s="50"/>
      <c r="B127" s="50"/>
      <c r="C127" s="50"/>
      <c r="D127" s="51"/>
      <c r="E127" s="51"/>
      <c r="F127" s="16" t="s">
        <v>86</v>
      </c>
      <c r="G127" s="49">
        <f>I127+R127</f>
        <v>0</v>
      </c>
      <c r="H127" s="49"/>
      <c r="I127" s="6">
        <f>J127+M127+N127+O127+P127+Q127</f>
        <v>0</v>
      </c>
      <c r="J127" s="6">
        <f>SUM(K127:L127)</f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9">
        <v>0</v>
      </c>
      <c r="U127" s="9">
        <v>0</v>
      </c>
    </row>
    <row r="128" spans="1:21" ht="15.75" customHeight="1">
      <c r="A128" s="50"/>
      <c r="B128" s="50"/>
      <c r="C128" s="50"/>
      <c r="D128" s="51"/>
      <c r="E128" s="51"/>
      <c r="F128" s="16" t="s">
        <v>87</v>
      </c>
      <c r="G128" s="49">
        <f>G127/G126*100</f>
        <v>0</v>
      </c>
      <c r="H128" s="49"/>
      <c r="I128" s="6">
        <f>I127/I126*100</f>
        <v>0</v>
      </c>
      <c r="J128" s="6">
        <f>J127/J126*100</f>
        <v>0</v>
      </c>
      <c r="K128" s="6">
        <v>0</v>
      </c>
      <c r="L128" s="6">
        <f>L127/L126*100</f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9">
        <v>0</v>
      </c>
      <c r="U128" s="9">
        <v>0</v>
      </c>
    </row>
    <row r="129" spans="1:21" ht="15.75" customHeight="1">
      <c r="A129" s="50"/>
      <c r="B129" s="50"/>
      <c r="C129" s="50" t="s">
        <v>115</v>
      </c>
      <c r="D129" s="51" t="s">
        <v>116</v>
      </c>
      <c r="E129" s="51"/>
      <c r="F129" s="17" t="s">
        <v>84</v>
      </c>
      <c r="G129" s="49">
        <v>41000</v>
      </c>
      <c r="H129" s="49"/>
      <c r="I129" s="6">
        <v>41000</v>
      </c>
      <c r="J129" s="6">
        <v>41000</v>
      </c>
      <c r="K129" s="6">
        <v>24155</v>
      </c>
      <c r="L129" s="6">
        <v>16845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9">
        <v>0</v>
      </c>
      <c r="U129" s="9">
        <v>0</v>
      </c>
    </row>
    <row r="130" spans="1:21" ht="15.75" customHeight="1">
      <c r="A130" s="50"/>
      <c r="B130" s="50"/>
      <c r="C130" s="50"/>
      <c r="D130" s="51"/>
      <c r="E130" s="51"/>
      <c r="F130" s="18" t="s">
        <v>85</v>
      </c>
      <c r="G130" s="49">
        <v>41037.84</v>
      </c>
      <c r="H130" s="49"/>
      <c r="I130" s="6">
        <v>41037.84</v>
      </c>
      <c r="J130" s="6">
        <v>41037.84</v>
      </c>
      <c r="K130" s="6">
        <v>24155</v>
      </c>
      <c r="L130" s="6">
        <v>16882.84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9">
        <v>0</v>
      </c>
      <c r="U130" s="9">
        <v>0</v>
      </c>
    </row>
    <row r="131" spans="1:21" ht="15.75" customHeight="1">
      <c r="A131" s="50"/>
      <c r="B131" s="50"/>
      <c r="C131" s="50"/>
      <c r="D131" s="51"/>
      <c r="E131" s="51"/>
      <c r="F131" s="16" t="s">
        <v>86</v>
      </c>
      <c r="G131" s="49">
        <f>I131+R131</f>
        <v>18199.2</v>
      </c>
      <c r="H131" s="49"/>
      <c r="I131" s="6">
        <f>J131+M131+N131+O131+P131+Q131</f>
        <v>18199.2</v>
      </c>
      <c r="J131" s="6">
        <f>SUM(K131:L131)</f>
        <v>18199.2</v>
      </c>
      <c r="K131" s="6">
        <v>13730.51</v>
      </c>
      <c r="L131" s="6">
        <v>4468.69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9">
        <v>0</v>
      </c>
      <c r="U131" s="9">
        <v>0</v>
      </c>
    </row>
    <row r="132" spans="1:21" ht="15.75" customHeight="1">
      <c r="A132" s="50"/>
      <c r="B132" s="50"/>
      <c r="C132" s="50"/>
      <c r="D132" s="51"/>
      <c r="E132" s="51"/>
      <c r="F132" s="16" t="s">
        <v>87</v>
      </c>
      <c r="G132" s="49">
        <f>G131/G130*100</f>
        <v>44.34736331151933</v>
      </c>
      <c r="H132" s="49"/>
      <c r="I132" s="6">
        <f>I131/I130*100</f>
        <v>44.34736331151933</v>
      </c>
      <c r="J132" s="6">
        <f>J131/J130*100</f>
        <v>44.34736331151933</v>
      </c>
      <c r="K132" s="6">
        <f>K131/K130*100</f>
        <v>56.84334506313393</v>
      </c>
      <c r="L132" s="6">
        <f>L131/L130*100</f>
        <v>26.468828704175362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9">
        <v>0</v>
      </c>
      <c r="U132" s="9">
        <v>0</v>
      </c>
    </row>
    <row r="133" spans="1:21" s="4" customFormat="1" ht="15.75" customHeight="1">
      <c r="A133" s="53" t="s">
        <v>117</v>
      </c>
      <c r="B133" s="53"/>
      <c r="C133" s="53"/>
      <c r="D133" s="54" t="s">
        <v>118</v>
      </c>
      <c r="E133" s="54"/>
      <c r="F133" s="15" t="s">
        <v>84</v>
      </c>
      <c r="G133" s="52">
        <f>SUM(G137)</f>
        <v>291939.09</v>
      </c>
      <c r="H133" s="52"/>
      <c r="I133" s="20">
        <f>SUM(I137)</f>
        <v>291939.09</v>
      </c>
      <c r="J133" s="20">
        <f aca="true" t="shared" si="28" ref="J133:U133">SUM(J137)</f>
        <v>0</v>
      </c>
      <c r="K133" s="20">
        <f t="shared" si="28"/>
        <v>0</v>
      </c>
      <c r="L133" s="20">
        <f t="shared" si="28"/>
        <v>0</v>
      </c>
      <c r="M133" s="20">
        <f t="shared" si="28"/>
        <v>0</v>
      </c>
      <c r="N133" s="20">
        <f t="shared" si="28"/>
        <v>0</v>
      </c>
      <c r="O133" s="20">
        <f>SUM(O137)</f>
        <v>0</v>
      </c>
      <c r="P133" s="20">
        <f t="shared" si="28"/>
        <v>0</v>
      </c>
      <c r="Q133" s="20">
        <f t="shared" si="28"/>
        <v>291939.09</v>
      </c>
      <c r="R133" s="20">
        <f t="shared" si="28"/>
        <v>0</v>
      </c>
      <c r="S133" s="20">
        <f t="shared" si="28"/>
        <v>0</v>
      </c>
      <c r="T133" s="10">
        <f t="shared" si="28"/>
        <v>0</v>
      </c>
      <c r="U133" s="10">
        <f t="shared" si="28"/>
        <v>0</v>
      </c>
    </row>
    <row r="134" spans="1:21" s="4" customFormat="1" ht="15.75" customHeight="1">
      <c r="A134" s="53"/>
      <c r="B134" s="53"/>
      <c r="C134" s="53"/>
      <c r="D134" s="54"/>
      <c r="E134" s="54"/>
      <c r="F134" s="21" t="s">
        <v>85</v>
      </c>
      <c r="G134" s="52">
        <f>SUM(G138)</f>
        <v>291939.09</v>
      </c>
      <c r="H134" s="52"/>
      <c r="I134" s="20">
        <f aca="true" t="shared" si="29" ref="I134:T136">SUM(I138)</f>
        <v>291939.09</v>
      </c>
      <c r="J134" s="20">
        <f t="shared" si="29"/>
        <v>0</v>
      </c>
      <c r="K134" s="20">
        <f t="shared" si="29"/>
        <v>0</v>
      </c>
      <c r="L134" s="20">
        <f t="shared" si="29"/>
        <v>0</v>
      </c>
      <c r="M134" s="20">
        <f t="shared" si="29"/>
        <v>0</v>
      </c>
      <c r="N134" s="20">
        <f t="shared" si="29"/>
        <v>0</v>
      </c>
      <c r="O134" s="20">
        <f t="shared" si="29"/>
        <v>0</v>
      </c>
      <c r="P134" s="20">
        <f t="shared" si="29"/>
        <v>0</v>
      </c>
      <c r="Q134" s="20">
        <f t="shared" si="29"/>
        <v>291939.09</v>
      </c>
      <c r="R134" s="20">
        <f t="shared" si="29"/>
        <v>0</v>
      </c>
      <c r="S134" s="20">
        <f t="shared" si="29"/>
        <v>0</v>
      </c>
      <c r="T134" s="10">
        <f t="shared" si="29"/>
        <v>0</v>
      </c>
      <c r="U134" s="10">
        <f>SUM(U138)</f>
        <v>0</v>
      </c>
    </row>
    <row r="135" spans="1:21" s="4" customFormat="1" ht="15.75" customHeight="1">
      <c r="A135" s="53"/>
      <c r="B135" s="53"/>
      <c r="C135" s="53"/>
      <c r="D135" s="54"/>
      <c r="E135" s="54"/>
      <c r="F135" s="14" t="s">
        <v>86</v>
      </c>
      <c r="G135" s="52">
        <f>SUM(G139)</f>
        <v>66882.56</v>
      </c>
      <c r="H135" s="52"/>
      <c r="I135" s="20">
        <f t="shared" si="29"/>
        <v>66882.56</v>
      </c>
      <c r="J135" s="20">
        <f t="shared" si="29"/>
        <v>0</v>
      </c>
      <c r="K135" s="20">
        <f t="shared" si="29"/>
        <v>0</v>
      </c>
      <c r="L135" s="20">
        <f t="shared" si="29"/>
        <v>0</v>
      </c>
      <c r="M135" s="20">
        <f t="shared" si="29"/>
        <v>0</v>
      </c>
      <c r="N135" s="20">
        <f t="shared" si="29"/>
        <v>0</v>
      </c>
      <c r="O135" s="20">
        <f t="shared" si="29"/>
        <v>0</v>
      </c>
      <c r="P135" s="20">
        <f t="shared" si="29"/>
        <v>0</v>
      </c>
      <c r="Q135" s="20">
        <f t="shared" si="29"/>
        <v>66882.56</v>
      </c>
      <c r="R135" s="20">
        <f t="shared" si="29"/>
        <v>0</v>
      </c>
      <c r="S135" s="20">
        <f t="shared" si="29"/>
        <v>0</v>
      </c>
      <c r="T135" s="10">
        <f t="shared" si="29"/>
        <v>0</v>
      </c>
      <c r="U135" s="10">
        <f>SUM(U139)</f>
        <v>0</v>
      </c>
    </row>
    <row r="136" spans="1:21" s="4" customFormat="1" ht="15.75" customHeight="1">
      <c r="A136" s="53"/>
      <c r="B136" s="53"/>
      <c r="C136" s="53"/>
      <c r="D136" s="54"/>
      <c r="E136" s="54"/>
      <c r="F136" s="14" t="s">
        <v>87</v>
      </c>
      <c r="G136" s="52">
        <f>G135/G134*100</f>
        <v>22.90976518423757</v>
      </c>
      <c r="H136" s="52"/>
      <c r="I136" s="20">
        <f>I135/I134*100</f>
        <v>22.90976518423757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f t="shared" si="29"/>
        <v>0</v>
      </c>
      <c r="Q136" s="20">
        <f t="shared" si="29"/>
        <v>22.90976518423757</v>
      </c>
      <c r="R136" s="20">
        <f t="shared" si="29"/>
        <v>0</v>
      </c>
      <c r="S136" s="20">
        <f t="shared" si="29"/>
        <v>0</v>
      </c>
      <c r="T136" s="10">
        <f t="shared" si="29"/>
        <v>0</v>
      </c>
      <c r="U136" s="10">
        <f>SUM(U140)</f>
        <v>0</v>
      </c>
    </row>
    <row r="137" spans="1:21" ht="15.75" customHeight="1">
      <c r="A137" s="50"/>
      <c r="B137" s="50"/>
      <c r="C137" s="50" t="s">
        <v>121</v>
      </c>
      <c r="D137" s="62" t="s">
        <v>122</v>
      </c>
      <c r="E137" s="63"/>
      <c r="F137" s="17" t="s">
        <v>84</v>
      </c>
      <c r="G137" s="49">
        <v>291939.09</v>
      </c>
      <c r="H137" s="49"/>
      <c r="I137" s="6">
        <v>291939.09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291939.09</v>
      </c>
      <c r="R137" s="6">
        <v>0</v>
      </c>
      <c r="S137" s="6">
        <v>0</v>
      </c>
      <c r="T137" s="9">
        <v>0</v>
      </c>
      <c r="U137" s="9">
        <v>0</v>
      </c>
    </row>
    <row r="138" spans="1:21" ht="15.75" customHeight="1">
      <c r="A138" s="50"/>
      <c r="B138" s="50"/>
      <c r="C138" s="50"/>
      <c r="D138" s="63"/>
      <c r="E138" s="63"/>
      <c r="F138" s="18" t="s">
        <v>85</v>
      </c>
      <c r="G138" s="49">
        <v>291939.09</v>
      </c>
      <c r="H138" s="49"/>
      <c r="I138" s="6">
        <v>291939.09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291939.09</v>
      </c>
      <c r="R138" s="6">
        <v>0</v>
      </c>
      <c r="S138" s="6">
        <v>0</v>
      </c>
      <c r="T138" s="9">
        <v>0</v>
      </c>
      <c r="U138" s="9">
        <v>0</v>
      </c>
    </row>
    <row r="139" spans="1:21" ht="15.75" customHeight="1">
      <c r="A139" s="50"/>
      <c r="B139" s="50"/>
      <c r="C139" s="50"/>
      <c r="D139" s="63"/>
      <c r="E139" s="63"/>
      <c r="F139" s="16" t="s">
        <v>86</v>
      </c>
      <c r="G139" s="49">
        <f>I139+R139</f>
        <v>66882.56</v>
      </c>
      <c r="H139" s="49"/>
      <c r="I139" s="6">
        <f>J139+M139+N139+O139+P139+Q139</f>
        <v>66882.56</v>
      </c>
      <c r="J139" s="6">
        <f>SUM(K139:L139)</f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66882.56</v>
      </c>
      <c r="R139" s="6">
        <v>0</v>
      </c>
      <c r="S139" s="6">
        <v>0</v>
      </c>
      <c r="T139" s="9">
        <v>0</v>
      </c>
      <c r="U139" s="9">
        <v>0</v>
      </c>
    </row>
    <row r="140" spans="1:21" ht="15.75" customHeight="1">
      <c r="A140" s="50"/>
      <c r="B140" s="50"/>
      <c r="C140" s="50"/>
      <c r="D140" s="63"/>
      <c r="E140" s="63"/>
      <c r="F140" s="16" t="s">
        <v>87</v>
      </c>
      <c r="G140" s="49">
        <f>G139/G138*100</f>
        <v>22.90976518423757</v>
      </c>
      <c r="H140" s="49"/>
      <c r="I140" s="6">
        <f>I139/I138*100</f>
        <v>22.90976518423757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f>Q139/Q138*100</f>
        <v>22.90976518423757</v>
      </c>
      <c r="R140" s="6">
        <v>0</v>
      </c>
      <c r="S140" s="6">
        <v>0</v>
      </c>
      <c r="T140" s="9">
        <v>0</v>
      </c>
      <c r="U140" s="9">
        <v>0</v>
      </c>
    </row>
    <row r="141" spans="1:21" s="4" customFormat="1" ht="15.75" customHeight="1">
      <c r="A141" s="53" t="s">
        <v>119</v>
      </c>
      <c r="B141" s="53"/>
      <c r="C141" s="53"/>
      <c r="D141" s="53" t="s">
        <v>120</v>
      </c>
      <c r="E141" s="53"/>
      <c r="F141" s="15" t="s">
        <v>84</v>
      </c>
      <c r="G141" s="52">
        <f>SUM(G145)</f>
        <v>752294</v>
      </c>
      <c r="H141" s="52"/>
      <c r="I141" s="20">
        <f>SUM(I145)</f>
        <v>752294</v>
      </c>
      <c r="J141" s="20">
        <f aca="true" t="shared" si="30" ref="J141:U141">SUM(J145)</f>
        <v>752294</v>
      </c>
      <c r="K141" s="20">
        <f t="shared" si="30"/>
        <v>0</v>
      </c>
      <c r="L141" s="20">
        <f t="shared" si="30"/>
        <v>752294</v>
      </c>
      <c r="M141" s="20">
        <f t="shared" si="30"/>
        <v>0</v>
      </c>
      <c r="N141" s="20">
        <f t="shared" si="30"/>
        <v>0</v>
      </c>
      <c r="O141" s="20">
        <f t="shared" si="30"/>
        <v>0</v>
      </c>
      <c r="P141" s="20">
        <f t="shared" si="30"/>
        <v>0</v>
      </c>
      <c r="Q141" s="20">
        <f t="shared" si="30"/>
        <v>0</v>
      </c>
      <c r="R141" s="20">
        <f t="shared" si="30"/>
        <v>0</v>
      </c>
      <c r="S141" s="20">
        <f t="shared" si="30"/>
        <v>0</v>
      </c>
      <c r="T141" s="10">
        <f t="shared" si="30"/>
        <v>0</v>
      </c>
      <c r="U141" s="10">
        <f t="shared" si="30"/>
        <v>0</v>
      </c>
    </row>
    <row r="142" spans="1:21" s="4" customFormat="1" ht="15.75" customHeight="1">
      <c r="A142" s="53"/>
      <c r="B142" s="53"/>
      <c r="C142" s="53"/>
      <c r="D142" s="53"/>
      <c r="E142" s="53"/>
      <c r="F142" s="21" t="s">
        <v>85</v>
      </c>
      <c r="G142" s="52">
        <f>SUM(G146)</f>
        <v>490973.2</v>
      </c>
      <c r="H142" s="52"/>
      <c r="I142" s="20">
        <f aca="true" t="shared" si="31" ref="I142:T144">SUM(I146)</f>
        <v>490973.2</v>
      </c>
      <c r="J142" s="20">
        <f t="shared" si="31"/>
        <v>490973.2</v>
      </c>
      <c r="K142" s="20">
        <f t="shared" si="31"/>
        <v>0</v>
      </c>
      <c r="L142" s="20">
        <f t="shared" si="31"/>
        <v>490973.2</v>
      </c>
      <c r="M142" s="20">
        <f t="shared" si="31"/>
        <v>0</v>
      </c>
      <c r="N142" s="20">
        <f t="shared" si="31"/>
        <v>0</v>
      </c>
      <c r="O142" s="20">
        <f t="shared" si="31"/>
        <v>0</v>
      </c>
      <c r="P142" s="20">
        <f t="shared" si="31"/>
        <v>0</v>
      </c>
      <c r="Q142" s="20">
        <f t="shared" si="31"/>
        <v>0</v>
      </c>
      <c r="R142" s="20">
        <f t="shared" si="31"/>
        <v>0</v>
      </c>
      <c r="S142" s="20">
        <f t="shared" si="31"/>
        <v>0</v>
      </c>
      <c r="T142" s="10">
        <f t="shared" si="31"/>
        <v>0</v>
      </c>
      <c r="U142" s="10">
        <f>SUM(U146)</f>
        <v>0</v>
      </c>
    </row>
    <row r="143" spans="1:21" s="4" customFormat="1" ht="15.75" customHeight="1">
      <c r="A143" s="53"/>
      <c r="B143" s="53"/>
      <c r="C143" s="53"/>
      <c r="D143" s="53"/>
      <c r="E143" s="53"/>
      <c r="F143" s="14" t="s">
        <v>86</v>
      </c>
      <c r="G143" s="52">
        <f>SUM(G147)</f>
        <v>0</v>
      </c>
      <c r="H143" s="52"/>
      <c r="I143" s="20">
        <f>SUM(I147)</f>
        <v>0</v>
      </c>
      <c r="J143" s="20">
        <f>SUM(J147)</f>
        <v>0</v>
      </c>
      <c r="K143" s="20">
        <f t="shared" si="31"/>
        <v>0</v>
      </c>
      <c r="L143" s="20">
        <f t="shared" si="31"/>
        <v>0</v>
      </c>
      <c r="M143" s="20">
        <f t="shared" si="31"/>
        <v>0</v>
      </c>
      <c r="N143" s="20">
        <f t="shared" si="31"/>
        <v>0</v>
      </c>
      <c r="O143" s="20">
        <f t="shared" si="31"/>
        <v>0</v>
      </c>
      <c r="P143" s="20">
        <f t="shared" si="31"/>
        <v>0</v>
      </c>
      <c r="Q143" s="20">
        <f t="shared" si="31"/>
        <v>0</v>
      </c>
      <c r="R143" s="20">
        <f t="shared" si="31"/>
        <v>0</v>
      </c>
      <c r="S143" s="20">
        <f t="shared" si="31"/>
        <v>0</v>
      </c>
      <c r="T143" s="10">
        <f t="shared" si="31"/>
        <v>0</v>
      </c>
      <c r="U143" s="10">
        <f>SUM(U147)</f>
        <v>0</v>
      </c>
    </row>
    <row r="144" spans="1:21" s="4" customFormat="1" ht="15.75" customHeight="1">
      <c r="A144" s="53"/>
      <c r="B144" s="53"/>
      <c r="C144" s="53"/>
      <c r="D144" s="53"/>
      <c r="E144" s="53"/>
      <c r="F144" s="14" t="s">
        <v>87</v>
      </c>
      <c r="G144" s="52">
        <f>G143/G142*100</f>
        <v>0</v>
      </c>
      <c r="H144" s="52"/>
      <c r="I144" s="20">
        <f>I143/I142*100</f>
        <v>0</v>
      </c>
      <c r="J144" s="20">
        <v>0</v>
      </c>
      <c r="K144" s="20">
        <f t="shared" si="31"/>
        <v>0</v>
      </c>
      <c r="L144" s="20">
        <f t="shared" si="31"/>
        <v>0</v>
      </c>
      <c r="M144" s="20">
        <f t="shared" si="31"/>
        <v>0</v>
      </c>
      <c r="N144" s="20">
        <f t="shared" si="31"/>
        <v>0</v>
      </c>
      <c r="O144" s="20">
        <f t="shared" si="31"/>
        <v>0</v>
      </c>
      <c r="P144" s="20">
        <f t="shared" si="31"/>
        <v>0</v>
      </c>
      <c r="Q144" s="20">
        <f t="shared" si="31"/>
        <v>0</v>
      </c>
      <c r="R144" s="20">
        <f t="shared" si="31"/>
        <v>0</v>
      </c>
      <c r="S144" s="20">
        <f t="shared" si="31"/>
        <v>0</v>
      </c>
      <c r="T144" s="10">
        <f t="shared" si="31"/>
        <v>0</v>
      </c>
      <c r="U144" s="10">
        <f>SUM(U148)</f>
        <v>0</v>
      </c>
    </row>
    <row r="145" spans="1:21" ht="15.75" customHeight="1">
      <c r="A145" s="50"/>
      <c r="B145" s="50"/>
      <c r="C145" s="50" t="s">
        <v>123</v>
      </c>
      <c r="D145" s="50" t="s">
        <v>124</v>
      </c>
      <c r="E145" s="50"/>
      <c r="F145" s="17" t="s">
        <v>84</v>
      </c>
      <c r="G145" s="49">
        <v>752294</v>
      </c>
      <c r="H145" s="49"/>
      <c r="I145" s="6">
        <v>752294</v>
      </c>
      <c r="J145" s="6">
        <v>752294</v>
      </c>
      <c r="K145" s="6">
        <v>0</v>
      </c>
      <c r="L145" s="6">
        <v>752294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9">
        <v>0</v>
      </c>
      <c r="U145" s="9">
        <v>0</v>
      </c>
    </row>
    <row r="146" spans="1:21" ht="15.75" customHeight="1">
      <c r="A146" s="50"/>
      <c r="B146" s="50"/>
      <c r="C146" s="50"/>
      <c r="D146" s="50"/>
      <c r="E146" s="50"/>
      <c r="F146" s="18" t="s">
        <v>85</v>
      </c>
      <c r="G146" s="49">
        <v>490973.2</v>
      </c>
      <c r="H146" s="49"/>
      <c r="I146" s="6">
        <v>490973.2</v>
      </c>
      <c r="J146" s="6">
        <v>490973.2</v>
      </c>
      <c r="K146" s="6">
        <v>0</v>
      </c>
      <c r="L146" s="6">
        <v>490973.2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9">
        <v>0</v>
      </c>
      <c r="U146" s="9">
        <v>0</v>
      </c>
    </row>
    <row r="147" spans="1:21" ht="15.75" customHeight="1">
      <c r="A147" s="50"/>
      <c r="B147" s="50"/>
      <c r="C147" s="50"/>
      <c r="D147" s="50"/>
      <c r="E147" s="50"/>
      <c r="F147" s="16" t="s">
        <v>86</v>
      </c>
      <c r="G147" s="49">
        <f>I147+R147</f>
        <v>0</v>
      </c>
      <c r="H147" s="49"/>
      <c r="I147" s="6">
        <f>J147+M147+N147+O147+P147+Q147</f>
        <v>0</v>
      </c>
      <c r="J147" s="6">
        <f>SUM(K147:L147)</f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9">
        <v>0</v>
      </c>
      <c r="U147" s="9">
        <v>0</v>
      </c>
    </row>
    <row r="148" spans="1:21" ht="15.75" customHeight="1">
      <c r="A148" s="50"/>
      <c r="B148" s="50"/>
      <c r="C148" s="50"/>
      <c r="D148" s="50"/>
      <c r="E148" s="50"/>
      <c r="F148" s="16" t="s">
        <v>87</v>
      </c>
      <c r="G148" s="49">
        <f>G147/G146*100</f>
        <v>0</v>
      </c>
      <c r="H148" s="49"/>
      <c r="I148" s="6">
        <f>I147/I146*100</f>
        <v>0</v>
      </c>
      <c r="J148" s="6">
        <v>0</v>
      </c>
      <c r="K148" s="6">
        <v>0</v>
      </c>
      <c r="L148" s="6">
        <f>L147/L146</f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9">
        <v>0</v>
      </c>
      <c r="U148" s="9">
        <v>0</v>
      </c>
    </row>
    <row r="149" spans="1:21" s="4" customFormat="1" ht="15.75" customHeight="1">
      <c r="A149" s="59" t="s">
        <v>51</v>
      </c>
      <c r="B149" s="59"/>
      <c r="C149" s="59"/>
      <c r="D149" s="60" t="s">
        <v>52</v>
      </c>
      <c r="E149" s="60"/>
      <c r="F149" s="15" t="s">
        <v>84</v>
      </c>
      <c r="G149" s="78">
        <f>SUM(G153+G157+G161+G165+G169+G173+G177+G181+G185)</f>
        <v>30797258.74</v>
      </c>
      <c r="H149" s="78"/>
      <c r="I149" s="20">
        <f>SUM(I153+I157+I161+I165+I169+I173+I177+I181+I185)</f>
        <v>21182199.74</v>
      </c>
      <c r="J149" s="20">
        <f aca="true" t="shared" si="32" ref="J149:U149">SUM(J153+J157+J161+J165+J169+J173+J177+J181+J185)</f>
        <v>18839366.04</v>
      </c>
      <c r="K149" s="20">
        <f t="shared" si="32"/>
        <v>16450851</v>
      </c>
      <c r="L149" s="20">
        <f t="shared" si="32"/>
        <v>2388515.04</v>
      </c>
      <c r="M149" s="20">
        <f t="shared" si="32"/>
        <v>2174178</v>
      </c>
      <c r="N149" s="20">
        <f t="shared" si="32"/>
        <v>36893</v>
      </c>
      <c r="O149" s="20">
        <f t="shared" si="32"/>
        <v>131762.7</v>
      </c>
      <c r="P149" s="20">
        <f t="shared" si="32"/>
        <v>0</v>
      </c>
      <c r="Q149" s="20">
        <f t="shared" si="32"/>
        <v>0</v>
      </c>
      <c r="R149" s="20">
        <f t="shared" si="32"/>
        <v>9615059</v>
      </c>
      <c r="S149" s="20">
        <f t="shared" si="32"/>
        <v>9615059</v>
      </c>
      <c r="T149" s="10">
        <f t="shared" si="32"/>
        <v>8956965</v>
      </c>
      <c r="U149" s="10">
        <f t="shared" si="32"/>
        <v>0</v>
      </c>
    </row>
    <row r="150" spans="1:21" s="4" customFormat="1" ht="22.5" customHeight="1">
      <c r="A150" s="59"/>
      <c r="B150" s="59"/>
      <c r="C150" s="59"/>
      <c r="D150" s="60"/>
      <c r="E150" s="60"/>
      <c r="F150" s="21" t="s">
        <v>85</v>
      </c>
      <c r="G150" s="78">
        <f>SUM(G154+G158+G162+G166+G170+G174+G178+G182+G186)</f>
        <v>27823035.3</v>
      </c>
      <c r="H150" s="78"/>
      <c r="I150" s="20">
        <f aca="true" t="shared" si="33" ref="I150:T151">SUM(I154+I158+I162+I166+I170+I174+I178+I182+I186)</f>
        <v>21383100.52</v>
      </c>
      <c r="J150" s="20">
        <f t="shared" si="33"/>
        <v>19017737.43</v>
      </c>
      <c r="K150" s="20">
        <f t="shared" si="33"/>
        <v>16445914.85</v>
      </c>
      <c r="L150" s="20">
        <f t="shared" si="33"/>
        <v>2571822.58</v>
      </c>
      <c r="M150" s="20">
        <f t="shared" si="33"/>
        <v>2196078</v>
      </c>
      <c r="N150" s="20">
        <f>SUM(N154+N158+N162+N166+N170+N174+N178+N182+N186)</f>
        <v>36699</v>
      </c>
      <c r="O150" s="20">
        <f t="shared" si="33"/>
        <v>132586.09</v>
      </c>
      <c r="P150" s="20">
        <f t="shared" si="33"/>
        <v>0</v>
      </c>
      <c r="Q150" s="20">
        <f t="shared" si="33"/>
        <v>0</v>
      </c>
      <c r="R150" s="20">
        <f t="shared" si="33"/>
        <v>6439934.78</v>
      </c>
      <c r="S150" s="20">
        <f t="shared" si="33"/>
        <v>6439934.78</v>
      </c>
      <c r="T150" s="10">
        <f t="shared" si="33"/>
        <v>5936593.44</v>
      </c>
      <c r="U150" s="10">
        <f>SUM(U154+U158+U162+U166+U170+U174+U178+U182+U186)</f>
        <v>0</v>
      </c>
    </row>
    <row r="151" spans="1:21" s="4" customFormat="1" ht="15.75" customHeight="1">
      <c r="A151" s="59"/>
      <c r="B151" s="59"/>
      <c r="C151" s="59"/>
      <c r="D151" s="60"/>
      <c r="E151" s="60"/>
      <c r="F151" s="14" t="s">
        <v>86</v>
      </c>
      <c r="G151" s="78">
        <f>SUM(G155+G159+G163+G167+G171+G175+G179+G183+G187)</f>
        <v>10526639.65</v>
      </c>
      <c r="H151" s="78"/>
      <c r="I151" s="20">
        <f t="shared" si="33"/>
        <v>10526609.65</v>
      </c>
      <c r="J151" s="20">
        <f t="shared" si="33"/>
        <v>9275953.459999999</v>
      </c>
      <c r="K151" s="20">
        <f t="shared" si="33"/>
        <v>7636644.26</v>
      </c>
      <c r="L151" s="20">
        <f t="shared" si="33"/>
        <v>1639309.2</v>
      </c>
      <c r="M151" s="20">
        <f t="shared" si="33"/>
        <v>1110287.8199999998</v>
      </c>
      <c r="N151" s="20">
        <f t="shared" si="33"/>
        <v>9507.51</v>
      </c>
      <c r="O151" s="20">
        <f t="shared" si="33"/>
        <v>130860.86</v>
      </c>
      <c r="P151" s="20">
        <f t="shared" si="33"/>
        <v>0</v>
      </c>
      <c r="Q151" s="20">
        <f t="shared" si="33"/>
        <v>0</v>
      </c>
      <c r="R151" s="20">
        <f t="shared" si="33"/>
        <v>30</v>
      </c>
      <c r="S151" s="20">
        <f t="shared" si="33"/>
        <v>30</v>
      </c>
      <c r="T151" s="10">
        <f t="shared" si="33"/>
        <v>0</v>
      </c>
      <c r="U151" s="10">
        <f>SUM(U155+U159+U163+U167+U171+U175+U179+U183+U187)</f>
        <v>0</v>
      </c>
    </row>
    <row r="152" spans="1:21" s="4" customFormat="1" ht="15.75" customHeight="1">
      <c r="A152" s="59"/>
      <c r="B152" s="59"/>
      <c r="C152" s="59"/>
      <c r="D152" s="60"/>
      <c r="E152" s="60"/>
      <c r="F152" s="14" t="s">
        <v>87</v>
      </c>
      <c r="G152" s="78">
        <f>G151/G150*100</f>
        <v>37.834260484153575</v>
      </c>
      <c r="H152" s="78"/>
      <c r="I152" s="20">
        <f aca="true" t="shared" si="34" ref="I152:O152">I151/I150*100</f>
        <v>49.22864034686772</v>
      </c>
      <c r="J152" s="20">
        <f t="shared" si="34"/>
        <v>48.77527357890333</v>
      </c>
      <c r="K152" s="20">
        <f t="shared" si="34"/>
        <v>46.434900883607575</v>
      </c>
      <c r="L152" s="20">
        <f t="shared" si="34"/>
        <v>63.741146560739814</v>
      </c>
      <c r="M152" s="20">
        <f t="shared" si="34"/>
        <v>50.557758877416916</v>
      </c>
      <c r="N152" s="20">
        <f t="shared" si="34"/>
        <v>25.906727703752146</v>
      </c>
      <c r="O152" s="20">
        <f t="shared" si="34"/>
        <v>98.69878506862975</v>
      </c>
      <c r="P152" s="20">
        <v>0</v>
      </c>
      <c r="Q152" s="20">
        <v>0</v>
      </c>
      <c r="R152" s="20">
        <f>R151/R150*100</f>
        <v>0.0004658432270644828</v>
      </c>
      <c r="S152" s="20">
        <f>S151/S150</f>
        <v>4.658432270644828E-06</v>
      </c>
      <c r="T152" s="10">
        <f>T151/T150</f>
        <v>0</v>
      </c>
      <c r="U152" s="10">
        <v>0</v>
      </c>
    </row>
    <row r="153" spans="1:21" ht="15.75" customHeight="1">
      <c r="A153" s="50"/>
      <c r="B153" s="50"/>
      <c r="C153" s="50" t="s">
        <v>125</v>
      </c>
      <c r="D153" s="50" t="s">
        <v>126</v>
      </c>
      <c r="E153" s="50"/>
      <c r="F153" s="17" t="s">
        <v>84</v>
      </c>
      <c r="G153" s="49">
        <v>1374954</v>
      </c>
      <c r="H153" s="49"/>
      <c r="I153" s="6">
        <v>1374954</v>
      </c>
      <c r="J153" s="6">
        <v>1371668</v>
      </c>
      <c r="K153" s="6">
        <v>1237670</v>
      </c>
      <c r="L153" s="6">
        <v>133998</v>
      </c>
      <c r="M153" s="6">
        <v>0</v>
      </c>
      <c r="N153" s="6">
        <v>3286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9">
        <v>0</v>
      </c>
      <c r="U153" s="9">
        <v>0</v>
      </c>
    </row>
    <row r="154" spans="1:21" ht="15.75" customHeight="1">
      <c r="A154" s="50"/>
      <c r="B154" s="50"/>
      <c r="C154" s="50"/>
      <c r="D154" s="50"/>
      <c r="E154" s="50"/>
      <c r="F154" s="18" t="s">
        <v>85</v>
      </c>
      <c r="G154" s="49">
        <v>1387581.48</v>
      </c>
      <c r="H154" s="49"/>
      <c r="I154" s="6">
        <v>1387581.48</v>
      </c>
      <c r="J154" s="6">
        <v>1384295.48</v>
      </c>
      <c r="K154" s="6">
        <v>1234297.48</v>
      </c>
      <c r="L154" s="6">
        <v>149998</v>
      </c>
      <c r="M154" s="6">
        <v>0</v>
      </c>
      <c r="N154" s="6">
        <v>3286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9">
        <v>0</v>
      </c>
      <c r="U154" s="9">
        <v>0</v>
      </c>
    </row>
    <row r="155" spans="1:21" ht="15.75" customHeight="1">
      <c r="A155" s="50"/>
      <c r="B155" s="50"/>
      <c r="C155" s="50"/>
      <c r="D155" s="50"/>
      <c r="E155" s="50"/>
      <c r="F155" s="16" t="s">
        <v>86</v>
      </c>
      <c r="G155" s="49">
        <f>I155+R155</f>
        <v>716036.12</v>
      </c>
      <c r="H155" s="49"/>
      <c r="I155" s="6">
        <f>J155+M155+N155+O155+P155+Q155</f>
        <v>716036.12</v>
      </c>
      <c r="J155" s="6">
        <f>SUM(K155:L155)</f>
        <v>715736.13</v>
      </c>
      <c r="K155" s="6">
        <v>596649.91</v>
      </c>
      <c r="L155" s="6">
        <v>119086.22</v>
      </c>
      <c r="M155" s="6">
        <v>0</v>
      </c>
      <c r="N155" s="6">
        <v>299.99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9">
        <v>0</v>
      </c>
      <c r="U155" s="9">
        <v>0</v>
      </c>
    </row>
    <row r="156" spans="1:21" ht="15.75" customHeight="1">
      <c r="A156" s="50"/>
      <c r="B156" s="50"/>
      <c r="C156" s="50"/>
      <c r="D156" s="50"/>
      <c r="E156" s="50"/>
      <c r="F156" s="16" t="s">
        <v>87</v>
      </c>
      <c r="G156" s="49">
        <f>G155/G154*100</f>
        <v>51.603176485174764</v>
      </c>
      <c r="H156" s="49"/>
      <c r="I156" s="6">
        <f>I155/I154*100</f>
        <v>51.603176485174764</v>
      </c>
      <c r="J156" s="6">
        <f>J155/J154*100</f>
        <v>51.703999640308005</v>
      </c>
      <c r="K156" s="6">
        <f>K155/K154*100</f>
        <v>48.339230993163824</v>
      </c>
      <c r="L156" s="6">
        <f>L155/L154*100</f>
        <v>79.39187189162521</v>
      </c>
      <c r="M156" s="6">
        <v>0</v>
      </c>
      <c r="N156" s="6">
        <f>N155/N154*100</f>
        <v>9.129336579427875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9">
        <v>0</v>
      </c>
      <c r="U156" s="9">
        <v>0</v>
      </c>
    </row>
    <row r="157" spans="1:21" ht="15.75" customHeight="1">
      <c r="A157" s="50"/>
      <c r="B157" s="50"/>
      <c r="C157" s="50" t="s">
        <v>127</v>
      </c>
      <c r="D157" s="51" t="s">
        <v>128</v>
      </c>
      <c r="E157" s="51"/>
      <c r="F157" s="17" t="s">
        <v>84</v>
      </c>
      <c r="G157" s="49">
        <v>259598</v>
      </c>
      <c r="H157" s="49"/>
      <c r="I157" s="6">
        <v>259598</v>
      </c>
      <c r="J157" s="6">
        <v>259223</v>
      </c>
      <c r="K157" s="6">
        <v>226896</v>
      </c>
      <c r="L157" s="6">
        <v>32327</v>
      </c>
      <c r="M157" s="6">
        <v>0</v>
      </c>
      <c r="N157" s="6">
        <v>375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9">
        <v>0</v>
      </c>
      <c r="U157" s="9">
        <v>0</v>
      </c>
    </row>
    <row r="158" spans="1:21" ht="15.75" customHeight="1">
      <c r="A158" s="50"/>
      <c r="B158" s="50"/>
      <c r="C158" s="50"/>
      <c r="D158" s="51"/>
      <c r="E158" s="51"/>
      <c r="F158" s="18" t="s">
        <v>85</v>
      </c>
      <c r="G158" s="49">
        <v>259004.29</v>
      </c>
      <c r="H158" s="49"/>
      <c r="I158" s="6">
        <v>259004.29</v>
      </c>
      <c r="J158" s="6">
        <v>258629.29</v>
      </c>
      <c r="K158" s="6">
        <v>226302.29</v>
      </c>
      <c r="L158" s="6">
        <v>32327</v>
      </c>
      <c r="M158" s="6">
        <v>0</v>
      </c>
      <c r="N158" s="6">
        <v>375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9">
        <v>0</v>
      </c>
      <c r="U158" s="9">
        <v>0</v>
      </c>
    </row>
    <row r="159" spans="1:21" ht="15.75" customHeight="1">
      <c r="A159" s="50"/>
      <c r="B159" s="50"/>
      <c r="C159" s="50"/>
      <c r="D159" s="51"/>
      <c r="E159" s="51"/>
      <c r="F159" s="16" t="s">
        <v>86</v>
      </c>
      <c r="G159" s="49">
        <f>I159+R159</f>
        <v>136548.32</v>
      </c>
      <c r="H159" s="49"/>
      <c r="I159" s="6">
        <f>J159+M159+N159+O159+P159+Q159</f>
        <v>136548.32</v>
      </c>
      <c r="J159" s="6">
        <f>SUM(K159:L159)</f>
        <v>136548.32</v>
      </c>
      <c r="K159" s="6">
        <v>115291.5</v>
      </c>
      <c r="L159" s="6">
        <v>21256.82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9">
        <v>0</v>
      </c>
      <c r="U159" s="9">
        <v>0</v>
      </c>
    </row>
    <row r="160" spans="1:21" ht="15.75" customHeight="1">
      <c r="A160" s="50"/>
      <c r="B160" s="50"/>
      <c r="C160" s="50"/>
      <c r="D160" s="51"/>
      <c r="E160" s="51"/>
      <c r="F160" s="16" t="s">
        <v>87</v>
      </c>
      <c r="G160" s="49">
        <f>G159/G158*100</f>
        <v>52.720485826701946</v>
      </c>
      <c r="H160" s="49"/>
      <c r="I160" s="6">
        <f>I159/I158*100</f>
        <v>52.720485826701946</v>
      </c>
      <c r="J160" s="6">
        <f>J159/J158*100</f>
        <v>52.79692798909203</v>
      </c>
      <c r="K160" s="6">
        <f>K159/K158*100</f>
        <v>50.94579467136634</v>
      </c>
      <c r="L160" s="6">
        <f>L159/L158*100</f>
        <v>65.7556222352832</v>
      </c>
      <c r="M160" s="6">
        <v>0</v>
      </c>
      <c r="N160" s="6">
        <f>N159/N158</f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9">
        <v>0</v>
      </c>
      <c r="U160" s="9">
        <v>0</v>
      </c>
    </row>
    <row r="161" spans="1:21" ht="15.75" customHeight="1">
      <c r="A161" s="50"/>
      <c r="B161" s="50"/>
      <c r="C161" s="50" t="s">
        <v>129</v>
      </c>
      <c r="D161" s="51" t="s">
        <v>130</v>
      </c>
      <c r="E161" s="51"/>
      <c r="F161" s="17" t="s">
        <v>84</v>
      </c>
      <c r="G161" s="49">
        <v>1259412</v>
      </c>
      <c r="H161" s="49"/>
      <c r="I161" s="6">
        <v>1259412</v>
      </c>
      <c r="J161" s="6">
        <v>1256438</v>
      </c>
      <c r="K161" s="6">
        <v>1179657</v>
      </c>
      <c r="L161" s="6">
        <v>76781</v>
      </c>
      <c r="M161" s="6">
        <v>0</v>
      </c>
      <c r="N161" s="6">
        <v>2974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9">
        <v>0</v>
      </c>
      <c r="U161" s="9">
        <v>0</v>
      </c>
    </row>
    <row r="162" spans="1:21" ht="15.75" customHeight="1">
      <c r="A162" s="50"/>
      <c r="B162" s="50"/>
      <c r="C162" s="50"/>
      <c r="D162" s="51"/>
      <c r="E162" s="51"/>
      <c r="F162" s="18" t="s">
        <v>85</v>
      </c>
      <c r="G162" s="49">
        <v>1266375.51</v>
      </c>
      <c r="H162" s="49"/>
      <c r="I162" s="6">
        <v>1266375.51</v>
      </c>
      <c r="J162" s="6">
        <v>1263401.51</v>
      </c>
      <c r="K162" s="6">
        <v>1186620.51</v>
      </c>
      <c r="L162" s="6">
        <v>76781</v>
      </c>
      <c r="M162" s="6">
        <v>0</v>
      </c>
      <c r="N162" s="6">
        <v>2974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9">
        <v>0</v>
      </c>
      <c r="U162" s="9">
        <v>0</v>
      </c>
    </row>
    <row r="163" spans="1:21" ht="15.75" customHeight="1">
      <c r="A163" s="50"/>
      <c r="B163" s="50"/>
      <c r="C163" s="50"/>
      <c r="D163" s="51"/>
      <c r="E163" s="51"/>
      <c r="F163" s="16" t="s">
        <v>86</v>
      </c>
      <c r="G163" s="49">
        <f>I163+R163</f>
        <v>560265</v>
      </c>
      <c r="H163" s="49"/>
      <c r="I163" s="6">
        <f>J163+M163+N163+O163+P163+Q163</f>
        <v>560265</v>
      </c>
      <c r="J163" s="6">
        <f>SUM(K163:L163)</f>
        <v>560265</v>
      </c>
      <c r="K163" s="6">
        <v>523476.75</v>
      </c>
      <c r="L163" s="6">
        <v>36788.25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9">
        <v>0</v>
      </c>
      <c r="U163" s="9">
        <v>0</v>
      </c>
    </row>
    <row r="164" spans="1:21" ht="15.75" customHeight="1">
      <c r="A164" s="50"/>
      <c r="B164" s="50"/>
      <c r="C164" s="50"/>
      <c r="D164" s="51"/>
      <c r="E164" s="51"/>
      <c r="F164" s="16" t="s">
        <v>87</v>
      </c>
      <c r="G164" s="49">
        <f>G163/G162*100</f>
        <v>44.24161676973681</v>
      </c>
      <c r="H164" s="49"/>
      <c r="I164" s="6">
        <f>I163/I162*100</f>
        <v>44.24161676973681</v>
      </c>
      <c r="J164" s="6">
        <f>J163/J162*100</f>
        <v>44.345759884361705</v>
      </c>
      <c r="K164" s="6">
        <f>K163/K162*100</f>
        <v>44.11492516676625</v>
      </c>
      <c r="L164" s="6">
        <f>L163/L162*100</f>
        <v>47.913220718667375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9">
        <v>0</v>
      </c>
      <c r="U164" s="9">
        <v>0</v>
      </c>
    </row>
    <row r="165" spans="1:21" ht="15.75" customHeight="1">
      <c r="A165" s="76"/>
      <c r="B165" s="76"/>
      <c r="C165" s="76" t="s">
        <v>53</v>
      </c>
      <c r="D165" s="77" t="s">
        <v>54</v>
      </c>
      <c r="E165" s="77"/>
      <c r="F165" s="17" t="s">
        <v>84</v>
      </c>
      <c r="G165" s="56">
        <v>6972107</v>
      </c>
      <c r="H165" s="56"/>
      <c r="I165" s="6">
        <v>6314013</v>
      </c>
      <c r="J165" s="6">
        <v>5604605</v>
      </c>
      <c r="K165" s="6">
        <v>4868526</v>
      </c>
      <c r="L165" s="6">
        <v>736079</v>
      </c>
      <c r="M165" s="6">
        <v>700080</v>
      </c>
      <c r="N165" s="6">
        <v>9328</v>
      </c>
      <c r="O165" s="6">
        <v>0</v>
      </c>
      <c r="P165" s="6">
        <v>0</v>
      </c>
      <c r="Q165" s="6">
        <v>0</v>
      </c>
      <c r="R165" s="6">
        <v>658094</v>
      </c>
      <c r="S165" s="6">
        <v>658094</v>
      </c>
      <c r="T165" s="6">
        <v>0</v>
      </c>
      <c r="U165" s="6">
        <v>0</v>
      </c>
    </row>
    <row r="166" spans="1:21" ht="15.75" customHeight="1">
      <c r="A166" s="76"/>
      <c r="B166" s="76"/>
      <c r="C166" s="76"/>
      <c r="D166" s="77"/>
      <c r="E166" s="77"/>
      <c r="F166" s="18" t="s">
        <v>85</v>
      </c>
      <c r="G166" s="56">
        <v>6824407.34</v>
      </c>
      <c r="H166" s="56"/>
      <c r="I166" s="6">
        <v>6321066</v>
      </c>
      <c r="J166" s="6">
        <v>5611658</v>
      </c>
      <c r="K166" s="6">
        <v>4866771.46</v>
      </c>
      <c r="L166" s="6">
        <v>744886.54</v>
      </c>
      <c r="M166" s="6">
        <v>700080</v>
      </c>
      <c r="N166" s="6">
        <v>9328</v>
      </c>
      <c r="O166" s="6">
        <v>0</v>
      </c>
      <c r="P166" s="6">
        <v>0</v>
      </c>
      <c r="Q166" s="6">
        <v>0</v>
      </c>
      <c r="R166" s="6">
        <v>503341.34</v>
      </c>
      <c r="S166" s="6">
        <v>503341.34</v>
      </c>
      <c r="T166" s="6">
        <v>0</v>
      </c>
      <c r="U166" s="6">
        <v>0</v>
      </c>
    </row>
    <row r="167" spans="1:21" ht="15.75" customHeight="1">
      <c r="A167" s="76"/>
      <c r="B167" s="76"/>
      <c r="C167" s="76"/>
      <c r="D167" s="77"/>
      <c r="E167" s="77"/>
      <c r="F167" s="16" t="s">
        <v>86</v>
      </c>
      <c r="G167" s="56">
        <f>I167+R167</f>
        <v>3195793.2199999997</v>
      </c>
      <c r="H167" s="56"/>
      <c r="I167" s="6">
        <f>J167+M167+N167+O167+P167+Q167</f>
        <v>3195763.2199999997</v>
      </c>
      <c r="J167" s="6">
        <f>SUM(K167:L167)</f>
        <v>2810031.2199999997</v>
      </c>
      <c r="K167" s="6">
        <v>2350003.88</v>
      </c>
      <c r="L167" s="6">
        <v>460027.34</v>
      </c>
      <c r="M167" s="6">
        <v>381992</v>
      </c>
      <c r="N167" s="6">
        <v>3740</v>
      </c>
      <c r="O167" s="6">
        <v>0</v>
      </c>
      <c r="P167" s="6">
        <v>0</v>
      </c>
      <c r="Q167" s="6">
        <v>0</v>
      </c>
      <c r="R167" s="6">
        <f>S167</f>
        <v>30</v>
      </c>
      <c r="S167" s="6">
        <v>30</v>
      </c>
      <c r="T167" s="6">
        <v>0</v>
      </c>
      <c r="U167" s="6">
        <v>0</v>
      </c>
    </row>
    <row r="168" spans="1:21" ht="15.75" customHeight="1">
      <c r="A168" s="76"/>
      <c r="B168" s="76"/>
      <c r="C168" s="76"/>
      <c r="D168" s="77"/>
      <c r="E168" s="77"/>
      <c r="F168" s="16" t="s">
        <v>87</v>
      </c>
      <c r="G168" s="56">
        <f>G167/G166*100</f>
        <v>46.8288755459899</v>
      </c>
      <c r="H168" s="56"/>
      <c r="I168" s="6">
        <f aca="true" t="shared" si="35" ref="I168:N168">I167/I166*100</f>
        <v>50.557346181799076</v>
      </c>
      <c r="J168" s="6">
        <f t="shared" si="35"/>
        <v>50.074883750934205</v>
      </c>
      <c r="K168" s="6">
        <f t="shared" si="35"/>
        <v>48.286711207104844</v>
      </c>
      <c r="L168" s="6">
        <f t="shared" si="35"/>
        <v>61.75804170122339</v>
      </c>
      <c r="M168" s="6">
        <f t="shared" si="35"/>
        <v>54.56404982287738</v>
      </c>
      <c r="N168" s="6">
        <f t="shared" si="35"/>
        <v>40.09433962264151</v>
      </c>
      <c r="O168" s="6">
        <v>0</v>
      </c>
      <c r="P168" s="6">
        <v>0</v>
      </c>
      <c r="Q168" s="6">
        <v>0</v>
      </c>
      <c r="R168" s="6">
        <f>R167/R166*100</f>
        <v>0.005960170090539354</v>
      </c>
      <c r="S168" s="6">
        <f>S167/S166*100</f>
        <v>0.005960170090539354</v>
      </c>
      <c r="T168" s="6">
        <v>0</v>
      </c>
      <c r="U168" s="6">
        <v>0</v>
      </c>
    </row>
    <row r="169" spans="1:21" ht="15.75" customHeight="1">
      <c r="A169" s="76"/>
      <c r="B169" s="76"/>
      <c r="C169" s="76" t="s">
        <v>55</v>
      </c>
      <c r="D169" s="77" t="s">
        <v>56</v>
      </c>
      <c r="E169" s="77"/>
      <c r="F169" s="17" t="s">
        <v>84</v>
      </c>
      <c r="G169" s="56">
        <v>20059663.7</v>
      </c>
      <c r="H169" s="56"/>
      <c r="I169" s="6">
        <v>11102698.7</v>
      </c>
      <c r="J169" s="6">
        <v>9477336</v>
      </c>
      <c r="K169" s="6">
        <v>8362347</v>
      </c>
      <c r="L169" s="6">
        <v>1114989</v>
      </c>
      <c r="M169" s="6">
        <v>1474098</v>
      </c>
      <c r="N169" s="6">
        <v>19502</v>
      </c>
      <c r="O169" s="6">
        <v>131762.7</v>
      </c>
      <c r="P169" s="6">
        <v>0</v>
      </c>
      <c r="Q169" s="6">
        <v>0</v>
      </c>
      <c r="R169" s="6">
        <v>8956965</v>
      </c>
      <c r="S169" s="6">
        <v>8956965</v>
      </c>
      <c r="T169" s="6">
        <v>8956965</v>
      </c>
      <c r="U169" s="6">
        <v>0</v>
      </c>
    </row>
    <row r="170" spans="1:21" ht="15.75" customHeight="1">
      <c r="A170" s="76"/>
      <c r="B170" s="76"/>
      <c r="C170" s="76"/>
      <c r="D170" s="77"/>
      <c r="E170" s="77"/>
      <c r="F170" s="18" t="s">
        <v>85</v>
      </c>
      <c r="G170" s="56">
        <v>17036584.44</v>
      </c>
      <c r="H170" s="56"/>
      <c r="I170" s="6">
        <v>11099991</v>
      </c>
      <c r="J170" s="6">
        <v>9584491</v>
      </c>
      <c r="K170" s="6">
        <v>8353939</v>
      </c>
      <c r="L170" s="6">
        <v>1230552</v>
      </c>
      <c r="M170" s="6">
        <v>1495998</v>
      </c>
      <c r="N170" s="6">
        <v>19502</v>
      </c>
      <c r="O170" s="6">
        <v>0</v>
      </c>
      <c r="P170" s="6">
        <v>0</v>
      </c>
      <c r="Q170" s="6">
        <v>0</v>
      </c>
      <c r="R170" s="6">
        <v>5936593.44</v>
      </c>
      <c r="S170" s="6">
        <v>5936593.44</v>
      </c>
      <c r="T170" s="6">
        <v>5936593.44</v>
      </c>
      <c r="U170" s="6">
        <v>0</v>
      </c>
    </row>
    <row r="171" spans="1:21" ht="15.75" customHeight="1">
      <c r="A171" s="76"/>
      <c r="B171" s="76"/>
      <c r="C171" s="76"/>
      <c r="D171" s="77"/>
      <c r="E171" s="77"/>
      <c r="F171" s="16" t="s">
        <v>86</v>
      </c>
      <c r="G171" s="56">
        <f>I171+R171</f>
        <v>5295561.4799999995</v>
      </c>
      <c r="H171" s="56"/>
      <c r="I171" s="6">
        <f>J171+M171+N171+O171+P171+Q171</f>
        <v>5295561.4799999995</v>
      </c>
      <c r="J171" s="6">
        <f>SUM(K171:L171)</f>
        <v>4562067.14</v>
      </c>
      <c r="K171" s="6">
        <v>3781129.21</v>
      </c>
      <c r="L171" s="6">
        <v>780937.93</v>
      </c>
      <c r="M171" s="6">
        <v>728295.82</v>
      </c>
      <c r="N171" s="6">
        <v>5198.52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</row>
    <row r="172" spans="1:21" ht="15.75" customHeight="1">
      <c r="A172" s="76"/>
      <c r="B172" s="76"/>
      <c r="C172" s="76"/>
      <c r="D172" s="77"/>
      <c r="E172" s="77"/>
      <c r="F172" s="16" t="s">
        <v>87</v>
      </c>
      <c r="G172" s="56">
        <f>G171/G170*100</f>
        <v>31.083469216790967</v>
      </c>
      <c r="H172" s="56"/>
      <c r="I172" s="6">
        <f aca="true" t="shared" si="36" ref="I172:N172">I171/I170*100</f>
        <v>47.707799763080885</v>
      </c>
      <c r="J172" s="6">
        <f t="shared" si="36"/>
        <v>47.59842896195531</v>
      </c>
      <c r="K172" s="6">
        <f t="shared" si="36"/>
        <v>45.261632985349785</v>
      </c>
      <c r="L172" s="6">
        <f t="shared" si="36"/>
        <v>63.46240792749921</v>
      </c>
      <c r="M172" s="6">
        <f t="shared" si="36"/>
        <v>48.68294075259458</v>
      </c>
      <c r="N172" s="6">
        <f t="shared" si="36"/>
        <v>26.656342939185727</v>
      </c>
      <c r="O172" s="6">
        <v>0</v>
      </c>
      <c r="P172" s="6">
        <v>0</v>
      </c>
      <c r="Q172" s="6">
        <v>0</v>
      </c>
      <c r="R172" s="6">
        <f>R171/R170*100</f>
        <v>0</v>
      </c>
      <c r="S172" s="6">
        <f>S171/S170*100</f>
        <v>0</v>
      </c>
      <c r="T172" s="6">
        <f>T171/T170*100</f>
        <v>0</v>
      </c>
      <c r="U172" s="6">
        <v>0</v>
      </c>
    </row>
    <row r="173" spans="1:21" ht="15.75" customHeight="1">
      <c r="A173" s="50"/>
      <c r="B173" s="50"/>
      <c r="C173" s="50" t="s">
        <v>131</v>
      </c>
      <c r="D173" s="51" t="s">
        <v>132</v>
      </c>
      <c r="E173" s="51"/>
      <c r="F173" s="17" t="s">
        <v>84</v>
      </c>
      <c r="G173" s="49">
        <v>277202</v>
      </c>
      <c r="H173" s="49"/>
      <c r="I173" s="6">
        <v>277202</v>
      </c>
      <c r="J173" s="6">
        <v>276634</v>
      </c>
      <c r="K173" s="6">
        <v>266874</v>
      </c>
      <c r="L173" s="6">
        <v>9760</v>
      </c>
      <c r="M173" s="6">
        <v>0</v>
      </c>
      <c r="N173" s="6">
        <v>568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9">
        <v>0</v>
      </c>
      <c r="U173" s="9">
        <v>0</v>
      </c>
    </row>
    <row r="174" spans="1:21" ht="15.75" customHeight="1">
      <c r="A174" s="50"/>
      <c r="B174" s="50"/>
      <c r="C174" s="50"/>
      <c r="D174" s="51"/>
      <c r="E174" s="51"/>
      <c r="F174" s="18" t="s">
        <v>85</v>
      </c>
      <c r="G174" s="49">
        <v>279237.11</v>
      </c>
      <c r="H174" s="49"/>
      <c r="I174" s="6">
        <v>279237.11</v>
      </c>
      <c r="J174" s="6">
        <v>278669.11</v>
      </c>
      <c r="K174" s="6">
        <v>268909.11</v>
      </c>
      <c r="L174" s="6">
        <v>9760</v>
      </c>
      <c r="M174" s="6">
        <v>0</v>
      </c>
      <c r="N174" s="6">
        <v>568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9">
        <v>0</v>
      </c>
      <c r="U174" s="9">
        <v>0</v>
      </c>
    </row>
    <row r="175" spans="1:21" ht="15.75" customHeight="1">
      <c r="A175" s="50"/>
      <c r="B175" s="50"/>
      <c r="C175" s="50"/>
      <c r="D175" s="51"/>
      <c r="E175" s="51"/>
      <c r="F175" s="16" t="s">
        <v>86</v>
      </c>
      <c r="G175" s="49">
        <f>I175+R175</f>
        <v>125454.93</v>
      </c>
      <c r="H175" s="49"/>
      <c r="I175" s="6">
        <f>J175+M175+N175+O175+P175+Q175</f>
        <v>125454.93</v>
      </c>
      <c r="J175" s="6">
        <f>SUM(K175:L175)</f>
        <v>125454.93</v>
      </c>
      <c r="K175" s="6">
        <v>118134.93</v>
      </c>
      <c r="L175" s="6">
        <v>7320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9">
        <v>0</v>
      </c>
      <c r="U175" s="9">
        <v>0</v>
      </c>
    </row>
    <row r="176" spans="1:21" ht="15.75" customHeight="1">
      <c r="A176" s="50"/>
      <c r="B176" s="50"/>
      <c r="C176" s="50"/>
      <c r="D176" s="51"/>
      <c r="E176" s="51"/>
      <c r="F176" s="16" t="s">
        <v>87</v>
      </c>
      <c r="G176" s="49">
        <f>G175/G174*100</f>
        <v>44.92774259123367</v>
      </c>
      <c r="H176" s="49"/>
      <c r="I176" s="6">
        <f>I175/I174*100</f>
        <v>44.92774259123367</v>
      </c>
      <c r="J176" s="6">
        <f>J175/J174*100</f>
        <v>45.01931699570146</v>
      </c>
      <c r="K176" s="6">
        <f>K175/K174*100</f>
        <v>43.93117436594097</v>
      </c>
      <c r="L176" s="6">
        <f>L175/L174*100</f>
        <v>75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9">
        <v>0</v>
      </c>
      <c r="U176" s="9">
        <v>0</v>
      </c>
    </row>
    <row r="177" spans="1:21" ht="15.75" customHeight="1">
      <c r="A177" s="50"/>
      <c r="B177" s="50"/>
      <c r="C177" s="50" t="s">
        <v>133</v>
      </c>
      <c r="D177" s="51" t="s">
        <v>134</v>
      </c>
      <c r="E177" s="51"/>
      <c r="F177" s="17" t="s">
        <v>84</v>
      </c>
      <c r="G177" s="49">
        <v>382152</v>
      </c>
      <c r="H177" s="49"/>
      <c r="I177" s="6">
        <v>382152</v>
      </c>
      <c r="J177" s="6">
        <v>381292</v>
      </c>
      <c r="K177" s="6">
        <v>308881</v>
      </c>
      <c r="L177" s="6">
        <v>72411</v>
      </c>
      <c r="M177" s="6">
        <v>0</v>
      </c>
      <c r="N177" s="6">
        <v>860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9">
        <v>0</v>
      </c>
      <c r="U177" s="9">
        <v>0</v>
      </c>
    </row>
    <row r="178" spans="1:21" ht="15.75" customHeight="1">
      <c r="A178" s="50"/>
      <c r="B178" s="50"/>
      <c r="C178" s="50"/>
      <c r="D178" s="51"/>
      <c r="E178" s="51"/>
      <c r="F178" s="18" t="s">
        <v>85</v>
      </c>
      <c r="G178" s="49">
        <v>327902</v>
      </c>
      <c r="H178" s="49"/>
      <c r="I178" s="6">
        <v>327902</v>
      </c>
      <c r="J178" s="6">
        <v>327236</v>
      </c>
      <c r="K178" s="6">
        <v>264046.99</v>
      </c>
      <c r="L178" s="6">
        <v>63189.01</v>
      </c>
      <c r="M178" s="6">
        <v>0</v>
      </c>
      <c r="N178" s="6">
        <v>666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9">
        <v>0</v>
      </c>
      <c r="U178" s="9">
        <v>0</v>
      </c>
    </row>
    <row r="179" spans="1:21" ht="15.75" customHeight="1">
      <c r="A179" s="50"/>
      <c r="B179" s="50"/>
      <c r="C179" s="50"/>
      <c r="D179" s="51"/>
      <c r="E179" s="51"/>
      <c r="F179" s="16" t="s">
        <v>86</v>
      </c>
      <c r="G179" s="49">
        <f>I179+R179</f>
        <v>169201.63</v>
      </c>
      <c r="H179" s="49"/>
      <c r="I179" s="6">
        <f>J179+M179+N179+O179+P179+Q179</f>
        <v>169201.63</v>
      </c>
      <c r="J179" s="6">
        <f>SUM(K179:L179)</f>
        <v>168932.63</v>
      </c>
      <c r="K179" s="6">
        <v>131507.94</v>
      </c>
      <c r="L179" s="6">
        <v>37424.69</v>
      </c>
      <c r="M179" s="6">
        <v>0</v>
      </c>
      <c r="N179" s="6">
        <v>269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9">
        <v>0</v>
      </c>
      <c r="U179" s="9">
        <v>0</v>
      </c>
    </row>
    <row r="180" spans="1:21" ht="15.75" customHeight="1">
      <c r="A180" s="50"/>
      <c r="B180" s="50"/>
      <c r="C180" s="50"/>
      <c r="D180" s="51"/>
      <c r="E180" s="51"/>
      <c r="F180" s="16" t="s">
        <v>87</v>
      </c>
      <c r="G180" s="49">
        <f>G179/G178*100</f>
        <v>51.601280260565666</v>
      </c>
      <c r="H180" s="49"/>
      <c r="I180" s="6">
        <f>I179/I178*100</f>
        <v>51.601280260565666</v>
      </c>
      <c r="J180" s="6">
        <f>J179/J178*100</f>
        <v>51.62409698199465</v>
      </c>
      <c r="K180" s="6">
        <f>K179/K178*100</f>
        <v>49.80474876839157</v>
      </c>
      <c r="L180" s="6">
        <f>L179/L178*100</f>
        <v>59.226580698130896</v>
      </c>
      <c r="M180" s="6">
        <v>0</v>
      </c>
      <c r="N180" s="6">
        <f>N179/N178*100</f>
        <v>40.390390390390394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9">
        <v>0</v>
      </c>
      <c r="U180" s="9">
        <v>0</v>
      </c>
    </row>
    <row r="181" spans="1:21" ht="15.75" customHeight="1">
      <c r="A181" s="76"/>
      <c r="B181" s="76"/>
      <c r="C181" s="76" t="s">
        <v>57</v>
      </c>
      <c r="D181" s="77" t="s">
        <v>58</v>
      </c>
      <c r="E181" s="77"/>
      <c r="F181" s="17" t="s">
        <v>84</v>
      </c>
      <c r="G181" s="56">
        <v>9367</v>
      </c>
      <c r="H181" s="56"/>
      <c r="I181" s="6">
        <v>9367</v>
      </c>
      <c r="J181" s="6">
        <v>9367</v>
      </c>
      <c r="K181" s="6">
        <v>0</v>
      </c>
      <c r="L181" s="6">
        <v>9367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1:21" ht="15.75" customHeight="1">
      <c r="A182" s="76"/>
      <c r="B182" s="76"/>
      <c r="C182" s="76"/>
      <c r="D182" s="77"/>
      <c r="E182" s="77"/>
      <c r="F182" s="18" t="s">
        <v>85</v>
      </c>
      <c r="G182" s="56">
        <v>106554</v>
      </c>
      <c r="H182" s="56"/>
      <c r="I182" s="6">
        <v>106554</v>
      </c>
      <c r="J182" s="6">
        <v>106554</v>
      </c>
      <c r="K182" s="6">
        <v>45028.01</v>
      </c>
      <c r="L182" s="6">
        <v>61525.99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1:21" ht="15.75" customHeight="1">
      <c r="A183" s="76"/>
      <c r="B183" s="76"/>
      <c r="C183" s="76"/>
      <c r="D183" s="77"/>
      <c r="E183" s="77"/>
      <c r="F183" s="16" t="s">
        <v>86</v>
      </c>
      <c r="G183" s="56">
        <f>I183+R183</f>
        <v>44815.34</v>
      </c>
      <c r="H183" s="56"/>
      <c r="I183" s="6">
        <f>J183+M183+N183+O183+P183+Q183</f>
        <v>44815.34</v>
      </c>
      <c r="J183" s="6">
        <f>SUM(K183:L183)</f>
        <v>44815.34</v>
      </c>
      <c r="K183" s="6">
        <v>20450.14</v>
      </c>
      <c r="L183" s="6">
        <v>24365.2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</row>
    <row r="184" spans="1:21" ht="15.75" customHeight="1">
      <c r="A184" s="76"/>
      <c r="B184" s="76"/>
      <c r="C184" s="76"/>
      <c r="D184" s="77"/>
      <c r="E184" s="77"/>
      <c r="F184" s="16" t="s">
        <v>87</v>
      </c>
      <c r="G184" s="56">
        <f>G183/G182*100</f>
        <v>42.05880586369352</v>
      </c>
      <c r="H184" s="56"/>
      <c r="I184" s="6">
        <f>I183/I182*100</f>
        <v>42.05880586369352</v>
      </c>
      <c r="J184" s="6">
        <f>J183/J182*100</f>
        <v>42.05880586369352</v>
      </c>
      <c r="K184" s="6">
        <f>K183/K182*100</f>
        <v>45.416486315962</v>
      </c>
      <c r="L184" s="6">
        <f>L183/L182*100</f>
        <v>39.60147573407596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</row>
    <row r="185" spans="1:21" ht="15.75" customHeight="1">
      <c r="A185" s="50"/>
      <c r="B185" s="50"/>
      <c r="C185" s="50" t="s">
        <v>135</v>
      </c>
      <c r="D185" s="51" t="s">
        <v>69</v>
      </c>
      <c r="E185" s="51"/>
      <c r="F185" s="17" t="s">
        <v>84</v>
      </c>
      <c r="G185" s="49">
        <v>202803.04</v>
      </c>
      <c r="H185" s="49"/>
      <c r="I185" s="6">
        <v>202803.04</v>
      </c>
      <c r="J185" s="6">
        <v>202803.04</v>
      </c>
      <c r="K185" s="6">
        <v>0</v>
      </c>
      <c r="L185" s="6">
        <v>202803.04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19">
        <v>0</v>
      </c>
      <c r="U185" s="19">
        <v>0</v>
      </c>
    </row>
    <row r="186" spans="1:21" ht="15.75" customHeight="1">
      <c r="A186" s="50"/>
      <c r="B186" s="50"/>
      <c r="C186" s="50"/>
      <c r="D186" s="51"/>
      <c r="E186" s="51"/>
      <c r="F186" s="18" t="s">
        <v>85</v>
      </c>
      <c r="G186" s="49">
        <v>335389.13</v>
      </c>
      <c r="H186" s="49"/>
      <c r="I186" s="6">
        <v>335389.13</v>
      </c>
      <c r="J186" s="6">
        <v>202803.04</v>
      </c>
      <c r="K186" s="6">
        <v>0</v>
      </c>
      <c r="L186" s="6">
        <v>202803.04</v>
      </c>
      <c r="M186" s="6">
        <v>0</v>
      </c>
      <c r="N186" s="6">
        <v>0</v>
      </c>
      <c r="O186" s="6">
        <v>132586.09</v>
      </c>
      <c r="P186" s="6">
        <v>0</v>
      </c>
      <c r="Q186" s="6">
        <v>0</v>
      </c>
      <c r="R186" s="6">
        <v>0</v>
      </c>
      <c r="S186" s="6">
        <v>0</v>
      </c>
      <c r="T186" s="19">
        <v>0</v>
      </c>
      <c r="U186" s="19">
        <v>0</v>
      </c>
    </row>
    <row r="187" spans="1:21" ht="15.75" customHeight="1">
      <c r="A187" s="50"/>
      <c r="B187" s="50"/>
      <c r="C187" s="50"/>
      <c r="D187" s="51"/>
      <c r="E187" s="51"/>
      <c r="F187" s="16" t="s">
        <v>86</v>
      </c>
      <c r="G187" s="49">
        <f>I187+R187</f>
        <v>282963.61</v>
      </c>
      <c r="H187" s="49"/>
      <c r="I187" s="6">
        <f>J187+M187+N187+O187+P187+Q187</f>
        <v>282963.61</v>
      </c>
      <c r="J187" s="6">
        <f>SUM(K187:L187)</f>
        <v>152102.75</v>
      </c>
      <c r="K187" s="6">
        <v>0</v>
      </c>
      <c r="L187" s="6">
        <v>152102.75</v>
      </c>
      <c r="M187" s="6">
        <v>0</v>
      </c>
      <c r="N187" s="6">
        <v>0</v>
      </c>
      <c r="O187" s="6">
        <v>130860.86</v>
      </c>
      <c r="P187" s="6">
        <v>0</v>
      </c>
      <c r="Q187" s="6">
        <v>0</v>
      </c>
      <c r="R187" s="6">
        <v>0</v>
      </c>
      <c r="S187" s="6">
        <v>0</v>
      </c>
      <c r="T187" s="19">
        <v>0</v>
      </c>
      <c r="U187" s="19">
        <v>0</v>
      </c>
    </row>
    <row r="188" spans="1:21" ht="15.75" customHeight="1">
      <c r="A188" s="50"/>
      <c r="B188" s="50"/>
      <c r="C188" s="50"/>
      <c r="D188" s="51"/>
      <c r="E188" s="51"/>
      <c r="F188" s="16" t="s">
        <v>87</v>
      </c>
      <c r="G188" s="49">
        <f>G187/G186*100</f>
        <v>84.36874802710511</v>
      </c>
      <c r="H188" s="49"/>
      <c r="I188" s="6">
        <f>I187/I186*100</f>
        <v>84.36874802710511</v>
      </c>
      <c r="J188" s="6">
        <f aca="true" t="shared" si="37" ref="J188:O188">J187/J186*100</f>
        <v>75.00023175195007</v>
      </c>
      <c r="K188" s="6">
        <v>0</v>
      </c>
      <c r="L188" s="6">
        <f t="shared" si="37"/>
        <v>75.00023175195007</v>
      </c>
      <c r="M188" s="6">
        <v>0</v>
      </c>
      <c r="N188" s="6">
        <v>0</v>
      </c>
      <c r="O188" s="6">
        <f t="shared" si="37"/>
        <v>98.69878506862975</v>
      </c>
      <c r="P188" s="6">
        <v>0</v>
      </c>
      <c r="Q188" s="6">
        <v>0</v>
      </c>
      <c r="R188" s="6">
        <v>0</v>
      </c>
      <c r="S188" s="6">
        <v>0</v>
      </c>
      <c r="T188" s="19">
        <v>0</v>
      </c>
      <c r="U188" s="19">
        <v>0</v>
      </c>
    </row>
    <row r="189" spans="1:21" s="4" customFormat="1" ht="15.75" customHeight="1">
      <c r="A189" s="53" t="s">
        <v>136</v>
      </c>
      <c r="B189" s="53"/>
      <c r="C189" s="53"/>
      <c r="D189" s="54" t="s">
        <v>137</v>
      </c>
      <c r="E189" s="54"/>
      <c r="F189" s="15" t="s">
        <v>84</v>
      </c>
      <c r="G189" s="52">
        <f>SUM(G193)</f>
        <v>25000</v>
      </c>
      <c r="H189" s="52"/>
      <c r="I189" s="20">
        <f>SUM(I193)</f>
        <v>25000</v>
      </c>
      <c r="J189" s="20">
        <f aca="true" t="shared" si="38" ref="J189:U189">SUM(J193)</f>
        <v>0</v>
      </c>
      <c r="K189" s="20">
        <f t="shared" si="38"/>
        <v>0</v>
      </c>
      <c r="L189" s="20">
        <f t="shared" si="38"/>
        <v>0</v>
      </c>
      <c r="M189" s="20">
        <f t="shared" si="38"/>
        <v>25000</v>
      </c>
      <c r="N189" s="20">
        <f t="shared" si="38"/>
        <v>0</v>
      </c>
      <c r="O189" s="20">
        <f t="shared" si="38"/>
        <v>0</v>
      </c>
      <c r="P189" s="20">
        <f t="shared" si="38"/>
        <v>0</v>
      </c>
      <c r="Q189" s="20">
        <f t="shared" si="38"/>
        <v>0</v>
      </c>
      <c r="R189" s="20">
        <f t="shared" si="38"/>
        <v>0</v>
      </c>
      <c r="S189" s="20">
        <f t="shared" si="38"/>
        <v>0</v>
      </c>
      <c r="T189" s="10">
        <f t="shared" si="38"/>
        <v>0</v>
      </c>
      <c r="U189" s="10">
        <f t="shared" si="38"/>
        <v>0</v>
      </c>
    </row>
    <row r="190" spans="1:21" s="4" customFormat="1" ht="15.75" customHeight="1">
      <c r="A190" s="53"/>
      <c r="B190" s="53"/>
      <c r="C190" s="53"/>
      <c r="D190" s="54"/>
      <c r="E190" s="54"/>
      <c r="F190" s="21" t="s">
        <v>85</v>
      </c>
      <c r="G190" s="52">
        <f>SUM(G194)</f>
        <v>25000</v>
      </c>
      <c r="H190" s="52"/>
      <c r="I190" s="20">
        <f aca="true" t="shared" si="39" ref="I190:T191">SUM(I194)</f>
        <v>25000</v>
      </c>
      <c r="J190" s="20">
        <f t="shared" si="39"/>
        <v>0</v>
      </c>
      <c r="K190" s="20">
        <f t="shared" si="39"/>
        <v>0</v>
      </c>
      <c r="L190" s="20">
        <f t="shared" si="39"/>
        <v>0</v>
      </c>
      <c r="M190" s="20">
        <f t="shared" si="39"/>
        <v>25000</v>
      </c>
      <c r="N190" s="20">
        <f t="shared" si="39"/>
        <v>0</v>
      </c>
      <c r="O190" s="20">
        <f t="shared" si="39"/>
        <v>0</v>
      </c>
      <c r="P190" s="20">
        <f t="shared" si="39"/>
        <v>0</v>
      </c>
      <c r="Q190" s="20">
        <f t="shared" si="39"/>
        <v>0</v>
      </c>
      <c r="R190" s="20">
        <f t="shared" si="39"/>
        <v>0</v>
      </c>
      <c r="S190" s="20">
        <f t="shared" si="39"/>
        <v>0</v>
      </c>
      <c r="T190" s="10">
        <f t="shared" si="39"/>
        <v>0</v>
      </c>
      <c r="U190" s="10">
        <f>SUM(U194)</f>
        <v>0</v>
      </c>
    </row>
    <row r="191" spans="1:21" s="4" customFormat="1" ht="15.75" customHeight="1">
      <c r="A191" s="53"/>
      <c r="B191" s="53"/>
      <c r="C191" s="53"/>
      <c r="D191" s="54"/>
      <c r="E191" s="54"/>
      <c r="F191" s="14" t="s">
        <v>86</v>
      </c>
      <c r="G191" s="52">
        <f>SUM(G195)</f>
        <v>0</v>
      </c>
      <c r="H191" s="52"/>
      <c r="I191" s="20">
        <f t="shared" si="39"/>
        <v>0</v>
      </c>
      <c r="J191" s="20">
        <f t="shared" si="39"/>
        <v>0</v>
      </c>
      <c r="K191" s="20">
        <f t="shared" si="39"/>
        <v>0</v>
      </c>
      <c r="L191" s="20">
        <f t="shared" si="39"/>
        <v>0</v>
      </c>
      <c r="M191" s="20">
        <f t="shared" si="39"/>
        <v>0</v>
      </c>
      <c r="N191" s="20">
        <f t="shared" si="39"/>
        <v>0</v>
      </c>
      <c r="O191" s="20">
        <f t="shared" si="39"/>
        <v>0</v>
      </c>
      <c r="P191" s="20">
        <f t="shared" si="39"/>
        <v>0</v>
      </c>
      <c r="Q191" s="20">
        <f t="shared" si="39"/>
        <v>0</v>
      </c>
      <c r="R191" s="20">
        <f t="shared" si="39"/>
        <v>0</v>
      </c>
      <c r="S191" s="20">
        <f t="shared" si="39"/>
        <v>0</v>
      </c>
      <c r="T191" s="10">
        <f t="shared" si="39"/>
        <v>0</v>
      </c>
      <c r="U191" s="10">
        <f>SUM(U195)</f>
        <v>0</v>
      </c>
    </row>
    <row r="192" spans="1:21" s="4" customFormat="1" ht="15.75" customHeight="1">
      <c r="A192" s="53"/>
      <c r="B192" s="53"/>
      <c r="C192" s="53"/>
      <c r="D192" s="54"/>
      <c r="E192" s="54"/>
      <c r="F192" s="14" t="s">
        <v>87</v>
      </c>
      <c r="G192" s="52">
        <f>G191/G190*100</f>
        <v>0</v>
      </c>
      <c r="H192" s="52"/>
      <c r="I192" s="20">
        <f>I191/I190*100</f>
        <v>0</v>
      </c>
      <c r="J192" s="20">
        <v>0</v>
      </c>
      <c r="K192" s="20">
        <v>0</v>
      </c>
      <c r="L192" s="20">
        <v>0</v>
      </c>
      <c r="M192" s="20">
        <f>M191/M190*100</f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10">
        <v>0</v>
      </c>
      <c r="U192" s="10">
        <v>0</v>
      </c>
    </row>
    <row r="193" spans="1:21" ht="15.75" customHeight="1">
      <c r="A193" s="50"/>
      <c r="B193" s="50"/>
      <c r="C193" s="50" t="s">
        <v>138</v>
      </c>
      <c r="D193" s="51" t="s">
        <v>69</v>
      </c>
      <c r="E193" s="51"/>
      <c r="F193" s="17" t="s">
        <v>84</v>
      </c>
      <c r="G193" s="49">
        <v>25000</v>
      </c>
      <c r="H193" s="49"/>
      <c r="I193" s="6">
        <v>25000</v>
      </c>
      <c r="J193" s="6">
        <v>0</v>
      </c>
      <c r="K193" s="6">
        <v>0</v>
      </c>
      <c r="L193" s="6">
        <v>0</v>
      </c>
      <c r="M193" s="6">
        <v>25000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9">
        <v>0</v>
      </c>
      <c r="U193" s="9">
        <v>0</v>
      </c>
    </row>
    <row r="194" spans="1:21" ht="15.75" customHeight="1">
      <c r="A194" s="50"/>
      <c r="B194" s="50"/>
      <c r="C194" s="50"/>
      <c r="D194" s="51"/>
      <c r="E194" s="51"/>
      <c r="F194" s="18" t="s">
        <v>85</v>
      </c>
      <c r="G194" s="49">
        <v>25000</v>
      </c>
      <c r="H194" s="49"/>
      <c r="I194" s="6">
        <v>25000</v>
      </c>
      <c r="J194" s="6">
        <v>0</v>
      </c>
      <c r="K194" s="6">
        <v>0</v>
      </c>
      <c r="L194" s="6">
        <v>0</v>
      </c>
      <c r="M194" s="6">
        <v>25000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9">
        <v>0</v>
      </c>
      <c r="U194" s="9">
        <v>0</v>
      </c>
    </row>
    <row r="195" spans="1:21" ht="15.75" customHeight="1">
      <c r="A195" s="50"/>
      <c r="B195" s="50"/>
      <c r="C195" s="50"/>
      <c r="D195" s="51"/>
      <c r="E195" s="51"/>
      <c r="F195" s="16" t="s">
        <v>86</v>
      </c>
      <c r="G195" s="49">
        <f>I195+R195</f>
        <v>0</v>
      </c>
      <c r="H195" s="49"/>
      <c r="I195" s="6">
        <f>J195+M195+N195+O195+P195+Q195</f>
        <v>0</v>
      </c>
      <c r="J195" s="6">
        <f>SUM(K195:L195)</f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9">
        <v>0</v>
      </c>
      <c r="U195" s="9">
        <v>0</v>
      </c>
    </row>
    <row r="196" spans="1:21" ht="15.75" customHeight="1">
      <c r="A196" s="50"/>
      <c r="B196" s="50"/>
      <c r="C196" s="50"/>
      <c r="D196" s="51"/>
      <c r="E196" s="51"/>
      <c r="F196" s="16" t="s">
        <v>87</v>
      </c>
      <c r="G196" s="49">
        <f>G195/G194*100</f>
        <v>0</v>
      </c>
      <c r="H196" s="49"/>
      <c r="I196" s="6">
        <f>I195/I194*100</f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9">
        <v>0</v>
      </c>
      <c r="U196" s="9">
        <v>0</v>
      </c>
    </row>
    <row r="197" spans="1:21" s="4" customFormat="1" ht="15.75" customHeight="1">
      <c r="A197" s="53" t="s">
        <v>139</v>
      </c>
      <c r="B197" s="53"/>
      <c r="C197" s="53"/>
      <c r="D197" s="54" t="s">
        <v>140</v>
      </c>
      <c r="E197" s="54"/>
      <c r="F197" s="15" t="s">
        <v>84</v>
      </c>
      <c r="G197" s="52">
        <f>SUM(G201+G205+G209)</f>
        <v>3478897</v>
      </c>
      <c r="H197" s="52"/>
      <c r="I197" s="20">
        <f>SUM(I201+I205+I209)</f>
        <v>2782600</v>
      </c>
      <c r="J197" s="20">
        <f aca="true" t="shared" si="40" ref="J197:U197">SUM(J201+J205+J209)</f>
        <v>2768600</v>
      </c>
      <c r="K197" s="20">
        <f t="shared" si="40"/>
        <v>2752600</v>
      </c>
      <c r="L197" s="20">
        <f t="shared" si="40"/>
        <v>16000</v>
      </c>
      <c r="M197" s="20">
        <f t="shared" si="40"/>
        <v>14000</v>
      </c>
      <c r="N197" s="20">
        <f t="shared" si="40"/>
        <v>0</v>
      </c>
      <c r="O197" s="20">
        <f t="shared" si="40"/>
        <v>0</v>
      </c>
      <c r="P197" s="20">
        <f t="shared" si="40"/>
        <v>0</v>
      </c>
      <c r="Q197" s="20">
        <f t="shared" si="40"/>
        <v>0</v>
      </c>
      <c r="R197" s="20">
        <f t="shared" si="40"/>
        <v>696297</v>
      </c>
      <c r="S197" s="20">
        <f t="shared" si="40"/>
        <v>696297</v>
      </c>
      <c r="T197" s="10">
        <f t="shared" si="40"/>
        <v>0</v>
      </c>
      <c r="U197" s="10">
        <f t="shared" si="40"/>
        <v>0</v>
      </c>
    </row>
    <row r="198" spans="1:21" s="4" customFormat="1" ht="15.75" customHeight="1">
      <c r="A198" s="53"/>
      <c r="B198" s="53"/>
      <c r="C198" s="53"/>
      <c r="D198" s="54"/>
      <c r="E198" s="54"/>
      <c r="F198" s="21" t="s">
        <v>85</v>
      </c>
      <c r="G198" s="52">
        <f>SUM(G202+G206+G210)</f>
        <v>3812172.51</v>
      </c>
      <c r="H198" s="52"/>
      <c r="I198" s="20">
        <f aca="true" t="shared" si="41" ref="I198:T199">SUM(I202+I206+I210)</f>
        <v>2701700</v>
      </c>
      <c r="J198" s="20">
        <f t="shared" si="41"/>
        <v>2687700</v>
      </c>
      <c r="K198" s="20">
        <f t="shared" si="41"/>
        <v>2671700</v>
      </c>
      <c r="L198" s="20">
        <f t="shared" si="41"/>
        <v>16000</v>
      </c>
      <c r="M198" s="20">
        <f t="shared" si="41"/>
        <v>14000</v>
      </c>
      <c r="N198" s="20">
        <f t="shared" si="41"/>
        <v>0</v>
      </c>
      <c r="O198" s="20">
        <f t="shared" si="41"/>
        <v>0</v>
      </c>
      <c r="P198" s="20">
        <f t="shared" si="41"/>
        <v>0</v>
      </c>
      <c r="Q198" s="20">
        <f t="shared" si="41"/>
        <v>0</v>
      </c>
      <c r="R198" s="20">
        <f t="shared" si="41"/>
        <v>1110472.51</v>
      </c>
      <c r="S198" s="20">
        <f t="shared" si="41"/>
        <v>1110472.51</v>
      </c>
      <c r="T198" s="10">
        <f t="shared" si="41"/>
        <v>0</v>
      </c>
      <c r="U198" s="10">
        <f>SUM(U202+U206+U210)</f>
        <v>0</v>
      </c>
    </row>
    <row r="199" spans="1:21" s="4" customFormat="1" ht="15.75" customHeight="1">
      <c r="A199" s="53"/>
      <c r="B199" s="53"/>
      <c r="C199" s="53"/>
      <c r="D199" s="54"/>
      <c r="E199" s="54"/>
      <c r="F199" s="14" t="s">
        <v>86</v>
      </c>
      <c r="G199" s="52">
        <f>SUM(G203+G207+G211)</f>
        <v>1976524.1700000002</v>
      </c>
      <c r="H199" s="52"/>
      <c r="I199" s="20">
        <f t="shared" si="41"/>
        <v>1206051.6600000001</v>
      </c>
      <c r="J199" s="20">
        <f t="shared" si="41"/>
        <v>1199141.6600000001</v>
      </c>
      <c r="K199" s="20">
        <f t="shared" si="41"/>
        <v>1194241.05</v>
      </c>
      <c r="L199" s="20">
        <f t="shared" si="41"/>
        <v>4900.61</v>
      </c>
      <c r="M199" s="20">
        <f t="shared" si="41"/>
        <v>6910</v>
      </c>
      <c r="N199" s="20">
        <f t="shared" si="41"/>
        <v>0</v>
      </c>
      <c r="O199" s="20">
        <f t="shared" si="41"/>
        <v>0</v>
      </c>
      <c r="P199" s="20">
        <f t="shared" si="41"/>
        <v>0</v>
      </c>
      <c r="Q199" s="20">
        <f t="shared" si="41"/>
        <v>0</v>
      </c>
      <c r="R199" s="20">
        <f t="shared" si="41"/>
        <v>770472.51</v>
      </c>
      <c r="S199" s="20">
        <f t="shared" si="41"/>
        <v>770472.51</v>
      </c>
      <c r="T199" s="10">
        <f t="shared" si="41"/>
        <v>0</v>
      </c>
      <c r="U199" s="10">
        <f>SUM(U203+U207+U211)</f>
        <v>0</v>
      </c>
    </row>
    <row r="200" spans="1:21" s="4" customFormat="1" ht="15.75" customHeight="1">
      <c r="A200" s="53"/>
      <c r="B200" s="53"/>
      <c r="C200" s="53"/>
      <c r="D200" s="54"/>
      <c r="E200" s="54"/>
      <c r="F200" s="14" t="s">
        <v>87</v>
      </c>
      <c r="G200" s="52">
        <f>G199/G198*100</f>
        <v>51.84771058537433</v>
      </c>
      <c r="H200" s="52"/>
      <c r="I200" s="20">
        <f>I199/I198*100</f>
        <v>44.64047303549618</v>
      </c>
      <c r="J200" s="20">
        <f>J199/J198*100</f>
        <v>44.615904304795926</v>
      </c>
      <c r="K200" s="20">
        <f>K199/K198*100</f>
        <v>44.69966875023393</v>
      </c>
      <c r="L200" s="20">
        <f>L199/L198*100</f>
        <v>30.628812499999995</v>
      </c>
      <c r="M200" s="20">
        <f>M199/M198*100</f>
        <v>49.357142857142854</v>
      </c>
      <c r="N200" s="20">
        <v>0</v>
      </c>
      <c r="O200" s="20">
        <v>0</v>
      </c>
      <c r="P200" s="20">
        <v>0</v>
      </c>
      <c r="Q200" s="20">
        <v>0</v>
      </c>
      <c r="R200" s="20">
        <f>R199/R198*100</f>
        <v>69.38240281157432</v>
      </c>
      <c r="S200" s="20">
        <f>S199/S198*100</f>
        <v>69.38240281157432</v>
      </c>
      <c r="T200" s="10">
        <v>0</v>
      </c>
      <c r="U200" s="10">
        <v>0</v>
      </c>
    </row>
    <row r="201" spans="1:21" ht="15.75" customHeight="1">
      <c r="A201" s="50"/>
      <c r="B201" s="50"/>
      <c r="C201" s="50" t="s">
        <v>141</v>
      </c>
      <c r="D201" s="51" t="s">
        <v>142</v>
      </c>
      <c r="E201" s="51"/>
      <c r="F201" s="17" t="s">
        <v>84</v>
      </c>
      <c r="G201" s="49">
        <v>696297</v>
      </c>
      <c r="H201" s="49"/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696297</v>
      </c>
      <c r="S201" s="6">
        <v>696297</v>
      </c>
      <c r="T201" s="9">
        <v>0</v>
      </c>
      <c r="U201" s="9">
        <v>0</v>
      </c>
    </row>
    <row r="202" spans="1:21" ht="19.5" customHeight="1">
      <c r="A202" s="50"/>
      <c r="B202" s="50"/>
      <c r="C202" s="50"/>
      <c r="D202" s="51"/>
      <c r="E202" s="51"/>
      <c r="F202" s="18" t="s">
        <v>85</v>
      </c>
      <c r="G202" s="49">
        <v>1110472.51</v>
      </c>
      <c r="H202" s="49"/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1110472.51</v>
      </c>
      <c r="S202" s="6">
        <v>1110472.51</v>
      </c>
      <c r="T202" s="9">
        <v>0</v>
      </c>
      <c r="U202" s="9">
        <v>0</v>
      </c>
    </row>
    <row r="203" spans="1:21" ht="17.25" customHeight="1">
      <c r="A203" s="50"/>
      <c r="B203" s="50"/>
      <c r="C203" s="50"/>
      <c r="D203" s="51"/>
      <c r="E203" s="51"/>
      <c r="F203" s="16" t="s">
        <v>86</v>
      </c>
      <c r="G203" s="49">
        <f>I203+R203</f>
        <v>770472.51</v>
      </c>
      <c r="H203" s="49"/>
      <c r="I203" s="6">
        <f>J203+M203+N203+O203+P203+Q203</f>
        <v>0</v>
      </c>
      <c r="J203" s="6">
        <f>SUM(K203:L203)</f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f>S203</f>
        <v>770472.51</v>
      </c>
      <c r="S203" s="6">
        <v>770472.51</v>
      </c>
      <c r="T203" s="9">
        <v>0</v>
      </c>
      <c r="U203" s="9">
        <v>0</v>
      </c>
    </row>
    <row r="204" spans="1:21" ht="18.75" customHeight="1">
      <c r="A204" s="50"/>
      <c r="B204" s="50"/>
      <c r="C204" s="50"/>
      <c r="D204" s="51"/>
      <c r="E204" s="51"/>
      <c r="F204" s="16" t="s">
        <v>87</v>
      </c>
      <c r="G204" s="49">
        <f>G203/G202*100</f>
        <v>69.38240281157432</v>
      </c>
      <c r="H204" s="49"/>
      <c r="I204" s="19">
        <v>0</v>
      </c>
      <c r="J204" s="19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f>R203/R202*100</f>
        <v>69.38240281157432</v>
      </c>
      <c r="S204" s="6">
        <f>S203/S202*100</f>
        <v>69.38240281157432</v>
      </c>
      <c r="T204" s="9">
        <v>0</v>
      </c>
      <c r="U204" s="9">
        <v>0</v>
      </c>
    </row>
    <row r="205" spans="1:21" ht="20.25" customHeight="1">
      <c r="A205" s="50"/>
      <c r="B205" s="50"/>
      <c r="C205" s="50" t="s">
        <v>143</v>
      </c>
      <c r="D205" s="58" t="s">
        <v>144</v>
      </c>
      <c r="E205" s="58"/>
      <c r="F205" s="17" t="s">
        <v>84</v>
      </c>
      <c r="G205" s="49">
        <v>2752600</v>
      </c>
      <c r="H205" s="49"/>
      <c r="I205" s="6">
        <v>2752600</v>
      </c>
      <c r="J205" s="6">
        <v>2752600</v>
      </c>
      <c r="K205" s="6">
        <v>2752600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9">
        <v>0</v>
      </c>
      <c r="U205" s="9">
        <v>0</v>
      </c>
    </row>
    <row r="206" spans="1:21" ht="18" customHeight="1">
      <c r="A206" s="50"/>
      <c r="B206" s="50"/>
      <c r="C206" s="50"/>
      <c r="D206" s="58"/>
      <c r="E206" s="58"/>
      <c r="F206" s="18" t="s">
        <v>85</v>
      </c>
      <c r="G206" s="49">
        <v>2671700</v>
      </c>
      <c r="H206" s="49"/>
      <c r="I206" s="6">
        <v>2671700</v>
      </c>
      <c r="J206" s="6">
        <v>2671700</v>
      </c>
      <c r="K206" s="6">
        <v>2671700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9">
        <v>0</v>
      </c>
      <c r="U206" s="9">
        <v>0</v>
      </c>
    </row>
    <row r="207" spans="1:21" ht="18" customHeight="1">
      <c r="A207" s="50"/>
      <c r="B207" s="50"/>
      <c r="C207" s="50"/>
      <c r="D207" s="58"/>
      <c r="E207" s="58"/>
      <c r="F207" s="16" t="s">
        <v>86</v>
      </c>
      <c r="G207" s="49">
        <f>I207+R207</f>
        <v>1194241.05</v>
      </c>
      <c r="H207" s="49"/>
      <c r="I207" s="6">
        <f>J207+M207+N207+O207+P207+Q207</f>
        <v>1194241.05</v>
      </c>
      <c r="J207" s="6">
        <f>SUM(K207:L207)</f>
        <v>1194241.05</v>
      </c>
      <c r="K207" s="6">
        <v>1194241.05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9">
        <v>0</v>
      </c>
      <c r="U207" s="9">
        <v>0</v>
      </c>
    </row>
    <row r="208" spans="1:21" ht="23.25" customHeight="1">
      <c r="A208" s="50"/>
      <c r="B208" s="50"/>
      <c r="C208" s="50"/>
      <c r="D208" s="58"/>
      <c r="E208" s="58"/>
      <c r="F208" s="16" t="s">
        <v>87</v>
      </c>
      <c r="G208" s="49">
        <f>G207/G206*100</f>
        <v>44.69966875023393</v>
      </c>
      <c r="H208" s="49"/>
      <c r="I208" s="6">
        <f>I207/I206*100</f>
        <v>44.69966875023393</v>
      </c>
      <c r="J208" s="6">
        <f>J207/J206*100</f>
        <v>44.69966875023393</v>
      </c>
      <c r="K208" s="6">
        <f>K207/K206*100</f>
        <v>44.69966875023393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9">
        <v>0</v>
      </c>
      <c r="U208" s="9">
        <v>0</v>
      </c>
    </row>
    <row r="209" spans="1:21" ht="15.75" customHeight="1">
      <c r="A209" s="50"/>
      <c r="B209" s="50"/>
      <c r="C209" s="50" t="s">
        <v>145</v>
      </c>
      <c r="D209" s="51" t="s">
        <v>69</v>
      </c>
      <c r="E209" s="51"/>
      <c r="F209" s="17" t="s">
        <v>84</v>
      </c>
      <c r="G209" s="49">
        <v>30000</v>
      </c>
      <c r="H209" s="49"/>
      <c r="I209" s="6">
        <v>30000</v>
      </c>
      <c r="J209" s="6">
        <v>16000</v>
      </c>
      <c r="K209" s="6">
        <v>0</v>
      </c>
      <c r="L209" s="6">
        <v>16000</v>
      </c>
      <c r="M209" s="6">
        <v>14000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9">
        <v>0</v>
      </c>
      <c r="U209" s="9">
        <v>0</v>
      </c>
    </row>
    <row r="210" spans="1:21" ht="15.75" customHeight="1">
      <c r="A210" s="50"/>
      <c r="B210" s="50"/>
      <c r="C210" s="50"/>
      <c r="D210" s="51"/>
      <c r="E210" s="51"/>
      <c r="F210" s="18" t="s">
        <v>85</v>
      </c>
      <c r="G210" s="49">
        <v>30000</v>
      </c>
      <c r="H210" s="49"/>
      <c r="I210" s="6">
        <v>30000</v>
      </c>
      <c r="J210" s="6">
        <v>16000</v>
      </c>
      <c r="K210" s="6">
        <v>0</v>
      </c>
      <c r="L210" s="6">
        <v>16000</v>
      </c>
      <c r="M210" s="6">
        <v>14000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9">
        <v>0</v>
      </c>
      <c r="U210" s="9">
        <v>0</v>
      </c>
    </row>
    <row r="211" spans="1:21" ht="15.75" customHeight="1">
      <c r="A211" s="50"/>
      <c r="B211" s="50"/>
      <c r="C211" s="50"/>
      <c r="D211" s="51"/>
      <c r="E211" s="51"/>
      <c r="F211" s="16" t="s">
        <v>86</v>
      </c>
      <c r="G211" s="49">
        <f>I211+R211</f>
        <v>11810.61</v>
      </c>
      <c r="H211" s="49"/>
      <c r="I211" s="6">
        <f>J211+M211+N211+O211+P211+Q211</f>
        <v>11810.61</v>
      </c>
      <c r="J211" s="6">
        <f>SUM(K211:L211)</f>
        <v>4900.61</v>
      </c>
      <c r="K211" s="6">
        <v>0</v>
      </c>
      <c r="L211" s="6">
        <v>4900.61</v>
      </c>
      <c r="M211" s="6">
        <v>6910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9">
        <v>0</v>
      </c>
      <c r="U211" s="9">
        <v>0</v>
      </c>
    </row>
    <row r="212" spans="1:21" ht="15.75" customHeight="1">
      <c r="A212" s="50"/>
      <c r="B212" s="50"/>
      <c r="C212" s="50"/>
      <c r="D212" s="51"/>
      <c r="E212" s="51"/>
      <c r="F212" s="16" t="s">
        <v>87</v>
      </c>
      <c r="G212" s="49">
        <f>G211/G210*100</f>
        <v>39.368700000000004</v>
      </c>
      <c r="H212" s="49"/>
      <c r="I212" s="6">
        <f>I211/I210*100</f>
        <v>39.368700000000004</v>
      </c>
      <c r="J212" s="6">
        <f>J211/J210*100</f>
        <v>30.628812499999995</v>
      </c>
      <c r="K212" s="6">
        <v>0</v>
      </c>
      <c r="L212" s="6">
        <f>L211/L210*100</f>
        <v>30.628812499999995</v>
      </c>
      <c r="M212" s="6">
        <f>M211/M210*100</f>
        <v>49.357142857142854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9">
        <v>0</v>
      </c>
      <c r="U212" s="9">
        <v>0</v>
      </c>
    </row>
    <row r="213" spans="1:21" s="4" customFormat="1" ht="15.75" customHeight="1">
      <c r="A213" s="59" t="s">
        <v>59</v>
      </c>
      <c r="B213" s="59"/>
      <c r="C213" s="59"/>
      <c r="D213" s="60" t="s">
        <v>60</v>
      </c>
      <c r="E213" s="60"/>
      <c r="F213" s="15" t="s">
        <v>84</v>
      </c>
      <c r="G213" s="78">
        <f>SUM(G217+G221+G225+G229+G233+G237+G241+G245)</f>
        <v>4966298.68</v>
      </c>
      <c r="H213" s="78"/>
      <c r="I213" s="20">
        <f>SUM(I217+I221+I225+I229+I233+I237+I241+I245)</f>
        <v>4651298.68</v>
      </c>
      <c r="J213" s="20">
        <f aca="true" t="shared" si="42" ref="J213:U213">SUM(J217+J221+J225+J229+J233+J237+J241+J245)</f>
        <v>3007731.73</v>
      </c>
      <c r="K213" s="20">
        <f t="shared" si="42"/>
        <v>2262250.97</v>
      </c>
      <c r="L213" s="20">
        <f t="shared" si="42"/>
        <v>745480.76</v>
      </c>
      <c r="M213" s="20">
        <f t="shared" si="42"/>
        <v>532525.29</v>
      </c>
      <c r="N213" s="20">
        <f t="shared" si="42"/>
        <v>1111041.6600000001</v>
      </c>
      <c r="O213" s="20">
        <f t="shared" si="42"/>
        <v>0</v>
      </c>
      <c r="P213" s="20">
        <f t="shared" si="42"/>
        <v>0</v>
      </c>
      <c r="Q213" s="20">
        <f t="shared" si="42"/>
        <v>0</v>
      </c>
      <c r="R213" s="20">
        <f t="shared" si="42"/>
        <v>315000</v>
      </c>
      <c r="S213" s="20">
        <f t="shared" si="42"/>
        <v>315000</v>
      </c>
      <c r="T213" s="10">
        <f t="shared" si="42"/>
        <v>0</v>
      </c>
      <c r="U213" s="10">
        <f t="shared" si="42"/>
        <v>0</v>
      </c>
    </row>
    <row r="214" spans="1:21" s="4" customFormat="1" ht="15.75" customHeight="1">
      <c r="A214" s="59"/>
      <c r="B214" s="59"/>
      <c r="C214" s="59"/>
      <c r="D214" s="60"/>
      <c r="E214" s="60"/>
      <c r="F214" s="21" t="s">
        <v>85</v>
      </c>
      <c r="G214" s="78">
        <f>SUM(G218+G222+G226+G230+G234+G238+G242+G246)</f>
        <v>5310301.9399999995</v>
      </c>
      <c r="H214" s="78"/>
      <c r="I214" s="20">
        <f aca="true" t="shared" si="43" ref="I214:T215">SUM(I218+I222+I226+I230+I234+I238+I242+I246)</f>
        <v>4995301.9399999995</v>
      </c>
      <c r="J214" s="20">
        <f t="shared" si="43"/>
        <v>3181662.2</v>
      </c>
      <c r="K214" s="20">
        <f t="shared" si="43"/>
        <v>2308862.79</v>
      </c>
      <c r="L214" s="20">
        <f t="shared" si="43"/>
        <v>872799.41</v>
      </c>
      <c r="M214" s="20">
        <f t="shared" si="43"/>
        <v>557741.13</v>
      </c>
      <c r="N214" s="20">
        <f t="shared" si="43"/>
        <v>1066944.34</v>
      </c>
      <c r="O214" s="20">
        <f t="shared" si="43"/>
        <v>188954.27000000002</v>
      </c>
      <c r="P214" s="20">
        <f t="shared" si="43"/>
        <v>0</v>
      </c>
      <c r="Q214" s="20">
        <f t="shared" si="43"/>
        <v>0</v>
      </c>
      <c r="R214" s="20">
        <f t="shared" si="43"/>
        <v>315000</v>
      </c>
      <c r="S214" s="20">
        <f t="shared" si="43"/>
        <v>315000</v>
      </c>
      <c r="T214" s="10">
        <f t="shared" si="43"/>
        <v>0</v>
      </c>
      <c r="U214" s="10">
        <f>SUM(U218+U222+U226+U230+U234+U238+U242+U246)</f>
        <v>0</v>
      </c>
    </row>
    <row r="215" spans="1:21" s="4" customFormat="1" ht="15.75" customHeight="1">
      <c r="A215" s="59"/>
      <c r="B215" s="59"/>
      <c r="C215" s="59"/>
      <c r="D215" s="60"/>
      <c r="E215" s="60"/>
      <c r="F215" s="14" t="s">
        <v>86</v>
      </c>
      <c r="G215" s="78">
        <f>SUM(G219+G223+G227+G231+G235+G239+G243+G247)</f>
        <v>2280178.7600000002</v>
      </c>
      <c r="H215" s="78"/>
      <c r="I215" s="20">
        <f>SUM(I219+I223+I227+I231+I235+I239+I243+I247)</f>
        <v>2271178.7600000002</v>
      </c>
      <c r="J215" s="20">
        <f>SUM(J219+J223+J227+J231+J235+J239+J243+J247)</f>
        <v>1526764.8800000001</v>
      </c>
      <c r="K215" s="20">
        <f>SUM(K219+K223+K227+K231+K235+K239+K243+K247)</f>
        <v>1106264.79</v>
      </c>
      <c r="L215" s="20">
        <f>SUM(L219+L223+L227+L231+L235+L239+L243+L247)</f>
        <v>420500.08999999997</v>
      </c>
      <c r="M215" s="20">
        <f>SUM(M219+M223+M227+M231+M235+M239+M243+M247)</f>
        <v>260914.26</v>
      </c>
      <c r="N215" s="20">
        <f t="shared" si="43"/>
        <v>436035.88</v>
      </c>
      <c r="O215" s="20">
        <f t="shared" si="43"/>
        <v>47463.74</v>
      </c>
      <c r="P215" s="20">
        <f t="shared" si="43"/>
        <v>0</v>
      </c>
      <c r="Q215" s="20">
        <f t="shared" si="43"/>
        <v>0</v>
      </c>
      <c r="R215" s="20">
        <f t="shared" si="43"/>
        <v>9000</v>
      </c>
      <c r="S215" s="20">
        <f t="shared" si="43"/>
        <v>9000</v>
      </c>
      <c r="T215" s="10">
        <f t="shared" si="43"/>
        <v>0</v>
      </c>
      <c r="U215" s="10">
        <f>SUM(U219+U223+U227+U231+U235+U239+U243+U247)</f>
        <v>0</v>
      </c>
    </row>
    <row r="216" spans="1:21" s="4" customFormat="1" ht="15.75" customHeight="1">
      <c r="A216" s="59"/>
      <c r="B216" s="59"/>
      <c r="C216" s="59"/>
      <c r="D216" s="60"/>
      <c r="E216" s="60"/>
      <c r="F216" s="14" t="s">
        <v>87</v>
      </c>
      <c r="G216" s="78">
        <f>G215/G214*100</f>
        <v>42.938777978413796</v>
      </c>
      <c r="H216" s="78"/>
      <c r="I216" s="20">
        <f aca="true" t="shared" si="44" ref="I216:O216">I215/I214*100</f>
        <v>45.46629587720178</v>
      </c>
      <c r="J216" s="20">
        <f t="shared" si="44"/>
        <v>47.98639151573036</v>
      </c>
      <c r="K216" s="20">
        <f t="shared" si="44"/>
        <v>47.91383856985282</v>
      </c>
      <c r="L216" s="20">
        <f t="shared" si="44"/>
        <v>48.17831968974405</v>
      </c>
      <c r="M216" s="20">
        <f t="shared" si="44"/>
        <v>46.780530602073405</v>
      </c>
      <c r="N216" s="20">
        <f t="shared" si="44"/>
        <v>40.867725114882745</v>
      </c>
      <c r="O216" s="20">
        <f t="shared" si="44"/>
        <v>25.119167722433577</v>
      </c>
      <c r="P216" s="20">
        <v>0</v>
      </c>
      <c r="Q216" s="20">
        <v>0</v>
      </c>
      <c r="R216" s="20">
        <f>R215/R214*100</f>
        <v>2.857142857142857</v>
      </c>
      <c r="S216" s="20">
        <f>S215/S214*100</f>
        <v>2.857142857142857</v>
      </c>
      <c r="T216" s="10">
        <v>0</v>
      </c>
      <c r="U216" s="10">
        <v>0</v>
      </c>
    </row>
    <row r="217" spans="1:21" ht="15.75" customHeight="1">
      <c r="A217" s="76"/>
      <c r="B217" s="76"/>
      <c r="C217" s="76" t="s">
        <v>61</v>
      </c>
      <c r="D217" s="77" t="s">
        <v>62</v>
      </c>
      <c r="E217" s="77"/>
      <c r="F217" s="17" t="s">
        <v>84</v>
      </c>
      <c r="G217" s="56">
        <v>2495322</v>
      </c>
      <c r="H217" s="56"/>
      <c r="I217" s="6">
        <v>2189322</v>
      </c>
      <c r="J217" s="6">
        <v>1623621.02</v>
      </c>
      <c r="K217" s="6">
        <v>1125270.26</v>
      </c>
      <c r="L217" s="6">
        <v>498350.76</v>
      </c>
      <c r="M217" s="6">
        <v>367200</v>
      </c>
      <c r="N217" s="6">
        <v>198500.98</v>
      </c>
      <c r="O217" s="6">
        <v>0</v>
      </c>
      <c r="P217" s="6">
        <v>0</v>
      </c>
      <c r="Q217" s="6">
        <v>0</v>
      </c>
      <c r="R217" s="6">
        <v>306000</v>
      </c>
      <c r="S217" s="6">
        <v>306000</v>
      </c>
      <c r="T217" s="9">
        <v>0</v>
      </c>
      <c r="U217" s="9">
        <v>0</v>
      </c>
    </row>
    <row r="218" spans="1:21" ht="15.75" customHeight="1">
      <c r="A218" s="76"/>
      <c r="B218" s="76"/>
      <c r="C218" s="76"/>
      <c r="D218" s="77"/>
      <c r="E218" s="77"/>
      <c r="F218" s="18" t="s">
        <v>85</v>
      </c>
      <c r="G218" s="56">
        <v>2591965.73</v>
      </c>
      <c r="H218" s="56"/>
      <c r="I218" s="6">
        <v>2285965.73</v>
      </c>
      <c r="J218" s="6">
        <v>1727589.38</v>
      </c>
      <c r="K218" s="6">
        <v>1126526.18</v>
      </c>
      <c r="L218" s="6">
        <v>601063.2</v>
      </c>
      <c r="M218" s="6">
        <v>390280</v>
      </c>
      <c r="N218" s="6">
        <v>168096.35</v>
      </c>
      <c r="O218" s="6">
        <v>0</v>
      </c>
      <c r="P218" s="6">
        <v>0</v>
      </c>
      <c r="Q218" s="6">
        <v>0</v>
      </c>
      <c r="R218" s="6">
        <v>306000</v>
      </c>
      <c r="S218" s="6">
        <v>306000</v>
      </c>
      <c r="T218" s="9">
        <v>0</v>
      </c>
      <c r="U218" s="9">
        <v>0</v>
      </c>
    </row>
    <row r="219" spans="1:21" ht="15.75" customHeight="1">
      <c r="A219" s="76"/>
      <c r="B219" s="76"/>
      <c r="C219" s="76"/>
      <c r="D219" s="77"/>
      <c r="E219" s="77"/>
      <c r="F219" s="16" t="s">
        <v>86</v>
      </c>
      <c r="G219" s="56">
        <f>I219+R219</f>
        <v>1069064.41</v>
      </c>
      <c r="H219" s="56"/>
      <c r="I219" s="6">
        <f>J219+M219+N219+O219+P219+Q219</f>
        <v>1069064.41</v>
      </c>
      <c r="J219" s="6">
        <f>SUM(K219:L219)</f>
        <v>824604.94</v>
      </c>
      <c r="K219" s="6">
        <v>542850.62</v>
      </c>
      <c r="L219" s="6">
        <v>281754.32</v>
      </c>
      <c r="M219" s="6">
        <v>191680</v>
      </c>
      <c r="N219" s="6">
        <v>52779.47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9">
        <v>0</v>
      </c>
      <c r="U219" s="9">
        <v>0</v>
      </c>
    </row>
    <row r="220" spans="1:21" ht="15.75" customHeight="1">
      <c r="A220" s="76"/>
      <c r="B220" s="76"/>
      <c r="C220" s="76"/>
      <c r="D220" s="77"/>
      <c r="E220" s="77"/>
      <c r="F220" s="16" t="s">
        <v>87</v>
      </c>
      <c r="G220" s="56">
        <f>G219/G218*100</f>
        <v>41.24531422720624</v>
      </c>
      <c r="H220" s="56"/>
      <c r="I220" s="6">
        <f aca="true" t="shared" si="45" ref="I220:N220">I219/I218*100</f>
        <v>46.7664233094168</v>
      </c>
      <c r="J220" s="6">
        <f t="shared" si="45"/>
        <v>47.73153560367452</v>
      </c>
      <c r="K220" s="6">
        <f t="shared" si="45"/>
        <v>48.18801636727164</v>
      </c>
      <c r="L220" s="6">
        <f t="shared" si="45"/>
        <v>46.875989080682366</v>
      </c>
      <c r="M220" s="6">
        <f t="shared" si="45"/>
        <v>49.11345700522702</v>
      </c>
      <c r="N220" s="6">
        <f t="shared" si="45"/>
        <v>31.398343866478957</v>
      </c>
      <c r="O220" s="6">
        <v>0</v>
      </c>
      <c r="P220" s="6">
        <v>0</v>
      </c>
      <c r="Q220" s="6">
        <v>0</v>
      </c>
      <c r="R220" s="6">
        <f>R219/R218</f>
        <v>0</v>
      </c>
      <c r="S220" s="6">
        <f>S219/S218</f>
        <v>0</v>
      </c>
      <c r="T220" s="9">
        <v>0</v>
      </c>
      <c r="U220" s="9">
        <v>0</v>
      </c>
    </row>
    <row r="221" spans="1:21" ht="15.75" customHeight="1">
      <c r="A221" s="50"/>
      <c r="B221" s="50"/>
      <c r="C221" s="50" t="s">
        <v>146</v>
      </c>
      <c r="D221" s="51" t="s">
        <v>147</v>
      </c>
      <c r="E221" s="51"/>
      <c r="F221" s="16" t="s">
        <v>84</v>
      </c>
      <c r="G221" s="49">
        <v>472700</v>
      </c>
      <c r="H221" s="49"/>
      <c r="I221" s="6">
        <v>472700</v>
      </c>
      <c r="J221" s="6">
        <v>472700</v>
      </c>
      <c r="K221" s="6">
        <v>371027</v>
      </c>
      <c r="L221" s="6">
        <v>101673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9">
        <v>0</v>
      </c>
      <c r="U221" s="9">
        <v>0</v>
      </c>
    </row>
    <row r="222" spans="1:21" ht="15.75" customHeight="1">
      <c r="A222" s="50"/>
      <c r="B222" s="50"/>
      <c r="C222" s="50"/>
      <c r="D222" s="51"/>
      <c r="E222" s="51"/>
      <c r="F222" s="18" t="s">
        <v>85</v>
      </c>
      <c r="G222" s="49">
        <v>493700</v>
      </c>
      <c r="H222" s="49"/>
      <c r="I222" s="6">
        <v>493700</v>
      </c>
      <c r="J222" s="6">
        <v>493700</v>
      </c>
      <c r="K222" s="6">
        <v>371847.7</v>
      </c>
      <c r="L222" s="6">
        <v>121852.3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9">
        <v>0</v>
      </c>
      <c r="U222" s="9">
        <v>0</v>
      </c>
    </row>
    <row r="223" spans="1:21" ht="15.75" customHeight="1">
      <c r="A223" s="50"/>
      <c r="B223" s="50"/>
      <c r="C223" s="50"/>
      <c r="D223" s="51"/>
      <c r="E223" s="51"/>
      <c r="F223" s="16" t="s">
        <v>86</v>
      </c>
      <c r="G223" s="49">
        <f>I223+R223</f>
        <v>241573.08000000002</v>
      </c>
      <c r="H223" s="49"/>
      <c r="I223" s="6">
        <f>J223+M223+N223+O223+P223+Q223</f>
        <v>241573.08000000002</v>
      </c>
      <c r="J223" s="6">
        <f>SUM(K223:L223)</f>
        <v>241573.08000000002</v>
      </c>
      <c r="K223" s="6">
        <v>173247.54</v>
      </c>
      <c r="L223" s="6">
        <v>68325.54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9">
        <v>0</v>
      </c>
      <c r="U223" s="9">
        <v>0</v>
      </c>
    </row>
    <row r="224" spans="1:21" ht="15.75" customHeight="1">
      <c r="A224" s="50"/>
      <c r="B224" s="50"/>
      <c r="C224" s="50"/>
      <c r="D224" s="51"/>
      <c r="E224" s="51"/>
      <c r="F224" s="16" t="s">
        <v>87</v>
      </c>
      <c r="G224" s="49">
        <f>G223/G222*100</f>
        <v>48.931148470731216</v>
      </c>
      <c r="H224" s="49"/>
      <c r="I224" s="6">
        <f>I223/I222*100</f>
        <v>48.931148470731216</v>
      </c>
      <c r="J224" s="6">
        <f>J223/J222*100</f>
        <v>48.931148470731216</v>
      </c>
      <c r="K224" s="6">
        <f>K223/K222*100</f>
        <v>46.59099410860952</v>
      </c>
      <c r="L224" s="6">
        <f>L223/L222*100</f>
        <v>56.07242538712851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9">
        <v>0</v>
      </c>
      <c r="U224" s="9">
        <v>0</v>
      </c>
    </row>
    <row r="225" spans="1:21" ht="15.75" customHeight="1">
      <c r="A225" s="76"/>
      <c r="B225" s="76"/>
      <c r="C225" s="76" t="s">
        <v>63</v>
      </c>
      <c r="D225" s="77" t="s">
        <v>64</v>
      </c>
      <c r="E225" s="77"/>
      <c r="F225" s="17" t="s">
        <v>84</v>
      </c>
      <c r="G225" s="56">
        <v>1160929.54</v>
      </c>
      <c r="H225" s="56"/>
      <c r="I225" s="6">
        <v>1160929.54</v>
      </c>
      <c r="J225" s="6">
        <v>83663.57</v>
      </c>
      <c r="K225" s="6">
        <v>78463.57</v>
      </c>
      <c r="L225" s="6">
        <v>5200</v>
      </c>
      <c r="M225" s="6">
        <v>165325.29</v>
      </c>
      <c r="N225" s="6">
        <v>911940.68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1:21" ht="15.75" customHeight="1">
      <c r="A226" s="76"/>
      <c r="B226" s="76"/>
      <c r="C226" s="76"/>
      <c r="D226" s="77"/>
      <c r="E226" s="77"/>
      <c r="F226" s="18" t="s">
        <v>85</v>
      </c>
      <c r="G226" s="56">
        <v>1180727.24</v>
      </c>
      <c r="H226" s="56"/>
      <c r="I226" s="6">
        <v>1180727.24</v>
      </c>
      <c r="J226" s="6">
        <v>116718.12</v>
      </c>
      <c r="K226" s="6">
        <v>113218.12</v>
      </c>
      <c r="L226" s="6">
        <v>3500</v>
      </c>
      <c r="M226" s="6">
        <v>165761.13</v>
      </c>
      <c r="N226" s="6">
        <v>898247.99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1:21" ht="15.75" customHeight="1">
      <c r="A227" s="76"/>
      <c r="B227" s="76"/>
      <c r="C227" s="76"/>
      <c r="D227" s="77"/>
      <c r="E227" s="77"/>
      <c r="F227" s="16" t="s">
        <v>86</v>
      </c>
      <c r="G227" s="56">
        <f>I227+R227</f>
        <v>504893.72</v>
      </c>
      <c r="H227" s="56"/>
      <c r="I227" s="6">
        <f>J227+M227+N227+O227+P227+Q227</f>
        <v>504893.72</v>
      </c>
      <c r="J227" s="6">
        <f>SUM(K227:L227)</f>
        <v>54103.05</v>
      </c>
      <c r="K227" s="6">
        <v>54103.05</v>
      </c>
      <c r="L227" s="6">
        <v>0</v>
      </c>
      <c r="M227" s="6">
        <v>67534.26</v>
      </c>
      <c r="N227" s="6">
        <v>383256.41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</row>
    <row r="228" spans="1:21" ht="15.75" customHeight="1">
      <c r="A228" s="76"/>
      <c r="B228" s="76"/>
      <c r="C228" s="76"/>
      <c r="D228" s="77"/>
      <c r="E228" s="77"/>
      <c r="F228" s="16" t="s">
        <v>87</v>
      </c>
      <c r="G228" s="56">
        <f>G227/G226*100</f>
        <v>42.761249414386334</v>
      </c>
      <c r="H228" s="56"/>
      <c r="I228" s="6">
        <f aca="true" t="shared" si="46" ref="I228:N228">I227/I226*100</f>
        <v>42.761249414386334</v>
      </c>
      <c r="J228" s="6">
        <f t="shared" si="46"/>
        <v>46.35359959533276</v>
      </c>
      <c r="K228" s="6">
        <f t="shared" si="46"/>
        <v>47.78656455344781</v>
      </c>
      <c r="L228" s="6">
        <f t="shared" si="46"/>
        <v>0</v>
      </c>
      <c r="M228" s="6">
        <f t="shared" si="46"/>
        <v>40.74191579171787</v>
      </c>
      <c r="N228" s="6">
        <f t="shared" si="46"/>
        <v>42.66710466003937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</row>
    <row r="229" spans="1:21" ht="15.75" customHeight="1">
      <c r="A229" s="76"/>
      <c r="B229" s="76"/>
      <c r="C229" s="76" t="s">
        <v>65</v>
      </c>
      <c r="D229" s="77" t="s">
        <v>66</v>
      </c>
      <c r="E229" s="77"/>
      <c r="F229" s="17" t="s">
        <v>84</v>
      </c>
      <c r="G229" s="56">
        <v>300000</v>
      </c>
      <c r="H229" s="56"/>
      <c r="I229" s="6">
        <v>300000</v>
      </c>
      <c r="J229" s="6">
        <v>299700</v>
      </c>
      <c r="K229" s="6">
        <v>260400</v>
      </c>
      <c r="L229" s="6">
        <v>39300</v>
      </c>
      <c r="M229" s="6">
        <v>0</v>
      </c>
      <c r="N229" s="6">
        <v>300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</row>
    <row r="230" spans="1:21" ht="15.75" customHeight="1">
      <c r="A230" s="76"/>
      <c r="B230" s="76"/>
      <c r="C230" s="76"/>
      <c r="D230" s="77"/>
      <c r="E230" s="77"/>
      <c r="F230" s="18" t="s">
        <v>85</v>
      </c>
      <c r="G230" s="56">
        <v>300000</v>
      </c>
      <c r="H230" s="56"/>
      <c r="I230" s="6">
        <v>300000</v>
      </c>
      <c r="J230" s="6">
        <v>299700</v>
      </c>
      <c r="K230" s="6">
        <v>269200</v>
      </c>
      <c r="L230" s="6">
        <v>30500</v>
      </c>
      <c r="M230" s="6">
        <v>0</v>
      </c>
      <c r="N230" s="6">
        <v>300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1:21" ht="15.75" customHeight="1">
      <c r="A231" s="76"/>
      <c r="B231" s="76"/>
      <c r="C231" s="76"/>
      <c r="D231" s="77"/>
      <c r="E231" s="77"/>
      <c r="F231" s="16" t="s">
        <v>86</v>
      </c>
      <c r="G231" s="56">
        <f>I231+R231</f>
        <v>157556</v>
      </c>
      <c r="H231" s="56"/>
      <c r="I231" s="6">
        <f>J231+M231+N231+O231+P231+Q231</f>
        <v>157556</v>
      </c>
      <c r="J231" s="6">
        <f>SUM(K231:L231)</f>
        <v>157556</v>
      </c>
      <c r="K231" s="6">
        <v>136440.78</v>
      </c>
      <c r="L231" s="6">
        <v>21115.22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</row>
    <row r="232" spans="1:21" ht="15.75" customHeight="1">
      <c r="A232" s="76"/>
      <c r="B232" s="76"/>
      <c r="C232" s="76"/>
      <c r="D232" s="77"/>
      <c r="E232" s="77"/>
      <c r="F232" s="16" t="s">
        <v>87</v>
      </c>
      <c r="G232" s="56">
        <f>G231/G230*100</f>
        <v>52.51866666666667</v>
      </c>
      <c r="H232" s="56"/>
      <c r="I232" s="6">
        <f>I231/I230*100</f>
        <v>52.51866666666667</v>
      </c>
      <c r="J232" s="6">
        <f>J231/J230*100</f>
        <v>52.571237904571234</v>
      </c>
      <c r="K232" s="6">
        <f>K231/K230*100</f>
        <v>50.68379643387816</v>
      </c>
      <c r="L232" s="6">
        <f>L231/L230*100</f>
        <v>69.23022950819673</v>
      </c>
      <c r="M232" s="6">
        <v>0</v>
      </c>
      <c r="N232" s="6">
        <f>N231/N230*100</f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</row>
    <row r="233" spans="1:21" ht="15.75" customHeight="1">
      <c r="A233" s="76"/>
      <c r="B233" s="76"/>
      <c r="C233" s="76" t="s">
        <v>67</v>
      </c>
      <c r="D233" s="77" t="s">
        <v>68</v>
      </c>
      <c r="E233" s="77"/>
      <c r="F233" s="17" t="s">
        <v>84</v>
      </c>
      <c r="G233" s="56">
        <v>328651.14</v>
      </c>
      <c r="H233" s="56"/>
      <c r="I233" s="6">
        <v>328651.14</v>
      </c>
      <c r="J233" s="6">
        <v>328651.14</v>
      </c>
      <c r="K233" s="6">
        <v>299554.14</v>
      </c>
      <c r="L233" s="6">
        <v>29097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</row>
    <row r="234" spans="1:21" ht="15.75" customHeight="1">
      <c r="A234" s="76"/>
      <c r="B234" s="76"/>
      <c r="C234" s="76"/>
      <c r="D234" s="77"/>
      <c r="E234" s="77"/>
      <c r="F234" s="18" t="s">
        <v>85</v>
      </c>
      <c r="G234" s="56">
        <v>407912.97</v>
      </c>
      <c r="H234" s="56"/>
      <c r="I234" s="6">
        <v>407912.97</v>
      </c>
      <c r="J234" s="6">
        <v>332558.7</v>
      </c>
      <c r="K234" s="6">
        <v>300534.79</v>
      </c>
      <c r="L234" s="6">
        <v>32023.91</v>
      </c>
      <c r="M234" s="6">
        <v>0</v>
      </c>
      <c r="N234" s="6">
        <v>0</v>
      </c>
      <c r="O234" s="6">
        <v>75354.27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1:21" ht="15.75" customHeight="1">
      <c r="A235" s="76"/>
      <c r="B235" s="76"/>
      <c r="C235" s="76"/>
      <c r="D235" s="77"/>
      <c r="E235" s="77"/>
      <c r="F235" s="16" t="s">
        <v>86</v>
      </c>
      <c r="G235" s="56">
        <f>I235+R235</f>
        <v>167907.52000000002</v>
      </c>
      <c r="H235" s="56"/>
      <c r="I235" s="6">
        <f>J235+M235+N235+O235+P235+Q235</f>
        <v>167907.52000000002</v>
      </c>
      <c r="J235" s="6">
        <f>SUM(K235:L235)</f>
        <v>167907.52000000002</v>
      </c>
      <c r="K235" s="6">
        <v>148445.79</v>
      </c>
      <c r="L235" s="6">
        <v>19461.73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</row>
    <row r="236" spans="1:21" ht="15.75" customHeight="1">
      <c r="A236" s="76"/>
      <c r="B236" s="76"/>
      <c r="C236" s="76"/>
      <c r="D236" s="77"/>
      <c r="E236" s="77"/>
      <c r="F236" s="16" t="s">
        <v>87</v>
      </c>
      <c r="G236" s="56">
        <f>G235/G234*100</f>
        <v>41.16258426399142</v>
      </c>
      <c r="H236" s="56"/>
      <c r="I236" s="6">
        <f>I235/I234*100</f>
        <v>41.16258426399142</v>
      </c>
      <c r="J236" s="6">
        <f>J235/J234*100</f>
        <v>50.48958875530847</v>
      </c>
      <c r="K236" s="6">
        <f>K235/K234*100</f>
        <v>49.39387882514368</v>
      </c>
      <c r="L236" s="6">
        <f>L235/L234*100</f>
        <v>60.77249779930058</v>
      </c>
      <c r="M236" s="6">
        <v>0</v>
      </c>
      <c r="N236" s="6">
        <v>0</v>
      </c>
      <c r="O236" s="6">
        <f>O235/O234</f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</row>
    <row r="237" spans="1:21" ht="21" customHeight="1">
      <c r="A237" s="76"/>
      <c r="B237" s="76"/>
      <c r="C237" s="76" t="s">
        <v>148</v>
      </c>
      <c r="D237" s="77" t="s">
        <v>149</v>
      </c>
      <c r="E237" s="77"/>
      <c r="F237" s="17" t="s">
        <v>84</v>
      </c>
      <c r="G237" s="56">
        <v>208696</v>
      </c>
      <c r="H237" s="56"/>
      <c r="I237" s="6">
        <v>199696</v>
      </c>
      <c r="J237" s="6">
        <v>199396</v>
      </c>
      <c r="K237" s="6">
        <v>127536</v>
      </c>
      <c r="L237" s="6">
        <v>71860</v>
      </c>
      <c r="M237" s="6">
        <v>0</v>
      </c>
      <c r="N237" s="6">
        <v>300</v>
      </c>
      <c r="O237" s="6">
        <v>0</v>
      </c>
      <c r="P237" s="6">
        <v>0</v>
      </c>
      <c r="Q237" s="6">
        <v>0</v>
      </c>
      <c r="R237" s="6">
        <v>9000</v>
      </c>
      <c r="S237" s="6">
        <v>9000</v>
      </c>
      <c r="T237" s="6">
        <v>0</v>
      </c>
      <c r="U237" s="6">
        <v>0</v>
      </c>
    </row>
    <row r="238" spans="1:21" ht="20.25" customHeight="1">
      <c r="A238" s="76"/>
      <c r="B238" s="76"/>
      <c r="C238" s="76"/>
      <c r="D238" s="77"/>
      <c r="E238" s="77"/>
      <c r="F238" s="18" t="s">
        <v>85</v>
      </c>
      <c r="G238" s="56">
        <v>220696</v>
      </c>
      <c r="H238" s="56"/>
      <c r="I238" s="6">
        <v>211696</v>
      </c>
      <c r="J238" s="6">
        <v>211396</v>
      </c>
      <c r="K238" s="6">
        <v>127536</v>
      </c>
      <c r="L238" s="6">
        <v>83860</v>
      </c>
      <c r="M238" s="6">
        <v>0</v>
      </c>
      <c r="N238" s="6">
        <v>300</v>
      </c>
      <c r="O238" s="6">
        <v>0</v>
      </c>
      <c r="P238" s="6">
        <v>0</v>
      </c>
      <c r="Q238" s="6">
        <v>0</v>
      </c>
      <c r="R238" s="6">
        <v>9000</v>
      </c>
      <c r="S238" s="6">
        <v>9000</v>
      </c>
      <c r="T238" s="6">
        <v>0</v>
      </c>
      <c r="U238" s="6">
        <v>0</v>
      </c>
    </row>
    <row r="239" spans="1:21" ht="15.75" customHeight="1">
      <c r="A239" s="76"/>
      <c r="B239" s="76"/>
      <c r="C239" s="76"/>
      <c r="D239" s="77"/>
      <c r="E239" s="77"/>
      <c r="F239" s="16" t="s">
        <v>86</v>
      </c>
      <c r="G239" s="56">
        <f>I239+R239</f>
        <v>90020.29000000001</v>
      </c>
      <c r="H239" s="56"/>
      <c r="I239" s="6">
        <f>J239+M239+N239+O239+P239+Q239</f>
        <v>81020.29000000001</v>
      </c>
      <c r="J239" s="6">
        <f>SUM(K239:L239)</f>
        <v>81020.29000000001</v>
      </c>
      <c r="K239" s="6">
        <v>51177.01</v>
      </c>
      <c r="L239" s="6">
        <v>29843.28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f>S239</f>
        <v>9000</v>
      </c>
      <c r="S239" s="6">
        <v>9000</v>
      </c>
      <c r="T239" s="6">
        <v>0</v>
      </c>
      <c r="U239" s="6">
        <v>0</v>
      </c>
    </row>
    <row r="240" spans="1:21" ht="15.75" customHeight="1">
      <c r="A240" s="76"/>
      <c r="B240" s="76"/>
      <c r="C240" s="76"/>
      <c r="D240" s="77"/>
      <c r="E240" s="77"/>
      <c r="F240" s="16" t="s">
        <v>87</v>
      </c>
      <c r="G240" s="56">
        <f>G239/G238*100</f>
        <v>40.78927121470258</v>
      </c>
      <c r="H240" s="56"/>
      <c r="I240" s="6">
        <f>I239/I238*100</f>
        <v>38.2719985261885</v>
      </c>
      <c r="J240" s="6">
        <f>J239/J238*100</f>
        <v>38.326311756135404</v>
      </c>
      <c r="K240" s="6">
        <f aca="true" t="shared" si="47" ref="K240:S240">K239/K238*100</f>
        <v>40.12750125454774</v>
      </c>
      <c r="L240" s="6">
        <f t="shared" si="47"/>
        <v>35.58702599570713</v>
      </c>
      <c r="M240" s="6">
        <v>0</v>
      </c>
      <c r="N240" s="6">
        <f t="shared" si="47"/>
        <v>0</v>
      </c>
      <c r="O240" s="6">
        <v>0</v>
      </c>
      <c r="P240" s="6">
        <v>0</v>
      </c>
      <c r="Q240" s="6">
        <v>0</v>
      </c>
      <c r="R240" s="6">
        <f t="shared" si="47"/>
        <v>100</v>
      </c>
      <c r="S240" s="6">
        <f t="shared" si="47"/>
        <v>100</v>
      </c>
      <c r="T240" s="6">
        <v>0</v>
      </c>
      <c r="U240" s="6">
        <v>0</v>
      </c>
    </row>
    <row r="241" spans="1:21" ht="15.75" customHeight="1">
      <c r="A241" s="50"/>
      <c r="B241" s="50"/>
      <c r="C241" s="50" t="s">
        <v>190</v>
      </c>
      <c r="D241" s="51" t="s">
        <v>191</v>
      </c>
      <c r="E241" s="51"/>
      <c r="F241" s="17" t="s">
        <v>84</v>
      </c>
      <c r="G241" s="49">
        <v>0</v>
      </c>
      <c r="H241" s="49"/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9">
        <v>0</v>
      </c>
      <c r="U241" s="9">
        <v>0</v>
      </c>
    </row>
    <row r="242" spans="1:21" ht="15.75" customHeight="1">
      <c r="A242" s="50"/>
      <c r="B242" s="50"/>
      <c r="C242" s="50"/>
      <c r="D242" s="51"/>
      <c r="E242" s="51"/>
      <c r="F242" s="18" t="s">
        <v>85</v>
      </c>
      <c r="G242" s="49">
        <v>1700</v>
      </c>
      <c r="H242" s="49"/>
      <c r="I242" s="6">
        <v>1700</v>
      </c>
      <c r="J242" s="6">
        <v>0</v>
      </c>
      <c r="K242" s="6">
        <v>0</v>
      </c>
      <c r="L242" s="6">
        <v>0</v>
      </c>
      <c r="M242" s="6">
        <v>1700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9">
        <v>0</v>
      </c>
      <c r="U242" s="9">
        <v>0</v>
      </c>
    </row>
    <row r="243" spans="1:21" ht="15.75" customHeight="1">
      <c r="A243" s="50"/>
      <c r="B243" s="50"/>
      <c r="C243" s="50"/>
      <c r="D243" s="51"/>
      <c r="E243" s="51"/>
      <c r="F243" s="16" t="s">
        <v>86</v>
      </c>
      <c r="G243" s="49">
        <f>I243+R243</f>
        <v>1700</v>
      </c>
      <c r="H243" s="49"/>
      <c r="I243" s="6">
        <f>J243+M243+N243+O243+P243+Q243</f>
        <v>1700</v>
      </c>
      <c r="J243" s="6">
        <f>SUM(K243:L243)</f>
        <v>0</v>
      </c>
      <c r="K243" s="6">
        <v>0</v>
      </c>
      <c r="L243" s="6">
        <v>0</v>
      </c>
      <c r="M243" s="6">
        <v>1700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9">
        <v>0</v>
      </c>
      <c r="U243" s="9">
        <v>0</v>
      </c>
    </row>
    <row r="244" spans="1:21" ht="15.75" customHeight="1">
      <c r="A244" s="50"/>
      <c r="B244" s="50"/>
      <c r="C244" s="50"/>
      <c r="D244" s="51"/>
      <c r="E244" s="51"/>
      <c r="F244" s="16" t="s">
        <v>87</v>
      </c>
      <c r="G244" s="49">
        <f>G243/G242*100</f>
        <v>100</v>
      </c>
      <c r="H244" s="49"/>
      <c r="I244" s="6">
        <f>I243/I242*100</f>
        <v>100</v>
      </c>
      <c r="J244" s="6">
        <v>0</v>
      </c>
      <c r="K244" s="6">
        <v>0</v>
      </c>
      <c r="L244" s="6">
        <v>0</v>
      </c>
      <c r="M244" s="6">
        <f>M243/M242*100</f>
        <v>100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9">
        <v>0</v>
      </c>
      <c r="U244" s="9">
        <v>0</v>
      </c>
    </row>
    <row r="245" spans="1:21" ht="15.75" customHeight="1">
      <c r="A245" s="50"/>
      <c r="B245" s="50"/>
      <c r="C245" s="50" t="s">
        <v>192</v>
      </c>
      <c r="D245" s="51" t="s">
        <v>69</v>
      </c>
      <c r="E245" s="51"/>
      <c r="F245" s="17" t="s">
        <v>84</v>
      </c>
      <c r="G245" s="49">
        <v>0</v>
      </c>
      <c r="H245" s="49"/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9">
        <v>0</v>
      </c>
      <c r="U245" s="9">
        <v>0</v>
      </c>
    </row>
    <row r="246" spans="1:21" ht="15.75" customHeight="1">
      <c r="A246" s="50"/>
      <c r="B246" s="50"/>
      <c r="C246" s="50"/>
      <c r="D246" s="51"/>
      <c r="E246" s="51"/>
      <c r="F246" s="18" t="s">
        <v>85</v>
      </c>
      <c r="G246" s="49">
        <v>113600</v>
      </c>
      <c r="H246" s="49"/>
      <c r="I246" s="6">
        <v>113600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113600</v>
      </c>
      <c r="P246" s="6">
        <v>0</v>
      </c>
      <c r="Q246" s="6">
        <v>0</v>
      </c>
      <c r="R246" s="6">
        <v>0</v>
      </c>
      <c r="S246" s="6">
        <v>0</v>
      </c>
      <c r="T246" s="9">
        <v>0</v>
      </c>
      <c r="U246" s="9">
        <v>0</v>
      </c>
    </row>
    <row r="247" spans="1:21" ht="15.75" customHeight="1">
      <c r="A247" s="50"/>
      <c r="B247" s="50"/>
      <c r="C247" s="50"/>
      <c r="D247" s="51"/>
      <c r="E247" s="51"/>
      <c r="F247" s="16" t="s">
        <v>86</v>
      </c>
      <c r="G247" s="49">
        <f>I247+R247</f>
        <v>47463.74</v>
      </c>
      <c r="H247" s="49"/>
      <c r="I247" s="6">
        <f>J247+M247+N247+O247+P247+Q247</f>
        <v>47463.74</v>
      </c>
      <c r="J247" s="6">
        <f>SUM(K247:L247)</f>
        <v>0</v>
      </c>
      <c r="K247" s="6">
        <v>0</v>
      </c>
      <c r="L247" s="6">
        <v>0</v>
      </c>
      <c r="M247" s="6">
        <v>0</v>
      </c>
      <c r="N247" s="6">
        <v>0</v>
      </c>
      <c r="O247" s="6">
        <v>47463.74</v>
      </c>
      <c r="P247" s="6">
        <v>0</v>
      </c>
      <c r="Q247" s="6">
        <v>0</v>
      </c>
      <c r="R247" s="6">
        <v>0</v>
      </c>
      <c r="S247" s="6">
        <v>0</v>
      </c>
      <c r="T247" s="9">
        <v>0</v>
      </c>
      <c r="U247" s="9">
        <v>0</v>
      </c>
    </row>
    <row r="248" spans="1:21" ht="15.75" customHeight="1">
      <c r="A248" s="50"/>
      <c r="B248" s="50"/>
      <c r="C248" s="50"/>
      <c r="D248" s="51"/>
      <c r="E248" s="51"/>
      <c r="F248" s="16" t="s">
        <v>87</v>
      </c>
      <c r="G248" s="49">
        <f>G247/G246*100</f>
        <v>41.78146126760563</v>
      </c>
      <c r="H248" s="49"/>
      <c r="I248" s="6">
        <f>I247/I246*100</f>
        <v>41.78146126760563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f>O247/O246*100</f>
        <v>41.78146126760563</v>
      </c>
      <c r="P248" s="6">
        <v>0</v>
      </c>
      <c r="Q248" s="6">
        <v>0</v>
      </c>
      <c r="R248" s="6">
        <v>0</v>
      </c>
      <c r="S248" s="6">
        <v>0</v>
      </c>
      <c r="T248" s="9">
        <v>0</v>
      </c>
      <c r="U248" s="9">
        <v>0</v>
      </c>
    </row>
    <row r="249" spans="1:21" s="4" customFormat="1" ht="15.75" customHeight="1">
      <c r="A249" s="59" t="s">
        <v>70</v>
      </c>
      <c r="B249" s="59"/>
      <c r="C249" s="59"/>
      <c r="D249" s="60" t="s">
        <v>71</v>
      </c>
      <c r="E249" s="60"/>
      <c r="F249" s="15" t="s">
        <v>84</v>
      </c>
      <c r="G249" s="78">
        <f>SUM(G253+G257+G261+G265)</f>
        <v>2196242.55</v>
      </c>
      <c r="H249" s="78"/>
      <c r="I249" s="20">
        <f>SUM(I253+I257+I261+I265)</f>
        <v>2196242.55</v>
      </c>
      <c r="J249" s="20">
        <f aca="true" t="shared" si="48" ref="J249:U249">SUM(J253+J257+J261+J265)</f>
        <v>2082850</v>
      </c>
      <c r="K249" s="20">
        <f t="shared" si="48"/>
        <v>1876348.49</v>
      </c>
      <c r="L249" s="20">
        <f t="shared" si="48"/>
        <v>206501.51</v>
      </c>
      <c r="M249" s="20">
        <f t="shared" si="48"/>
        <v>0</v>
      </c>
      <c r="N249" s="20">
        <f t="shared" si="48"/>
        <v>0</v>
      </c>
      <c r="O249" s="20">
        <f t="shared" si="48"/>
        <v>113392.55</v>
      </c>
      <c r="P249" s="20">
        <f t="shared" si="48"/>
        <v>0</v>
      </c>
      <c r="Q249" s="20">
        <f t="shared" si="48"/>
        <v>0</v>
      </c>
      <c r="R249" s="20">
        <f t="shared" si="48"/>
        <v>0</v>
      </c>
      <c r="S249" s="20">
        <f t="shared" si="48"/>
        <v>0</v>
      </c>
      <c r="T249" s="10">
        <f t="shared" si="48"/>
        <v>0</v>
      </c>
      <c r="U249" s="10">
        <f t="shared" si="48"/>
        <v>0</v>
      </c>
    </row>
    <row r="250" spans="1:21" s="4" customFormat="1" ht="15.75" customHeight="1">
      <c r="A250" s="59"/>
      <c r="B250" s="59"/>
      <c r="C250" s="59"/>
      <c r="D250" s="60"/>
      <c r="E250" s="60"/>
      <c r="F250" s="21" t="s">
        <v>85</v>
      </c>
      <c r="G250" s="78">
        <f>SUM(G254+G258+G262+G266)</f>
        <v>2846747.96</v>
      </c>
      <c r="H250" s="78"/>
      <c r="I250" s="20">
        <f aca="true" t="shared" si="49" ref="I250:T251">SUM(I254+I258+I262+I266)</f>
        <v>2846747.96</v>
      </c>
      <c r="J250" s="20">
        <f t="shared" si="49"/>
        <v>2091050</v>
      </c>
      <c r="K250" s="20">
        <f t="shared" si="49"/>
        <v>1876348.49</v>
      </c>
      <c r="L250" s="20">
        <f t="shared" si="49"/>
        <v>214701.51</v>
      </c>
      <c r="M250" s="20">
        <f t="shared" si="49"/>
        <v>0</v>
      </c>
      <c r="N250" s="20">
        <f t="shared" si="49"/>
        <v>0</v>
      </c>
      <c r="O250" s="20">
        <f t="shared" si="49"/>
        <v>755697.96</v>
      </c>
      <c r="P250" s="20">
        <f t="shared" si="49"/>
        <v>0</v>
      </c>
      <c r="Q250" s="20">
        <f t="shared" si="49"/>
        <v>0</v>
      </c>
      <c r="R250" s="20">
        <f t="shared" si="49"/>
        <v>0</v>
      </c>
      <c r="S250" s="20">
        <f t="shared" si="49"/>
        <v>0</v>
      </c>
      <c r="T250" s="10">
        <f t="shared" si="49"/>
        <v>0</v>
      </c>
      <c r="U250" s="10">
        <f>SUM(U254+U258+U262+U266)</f>
        <v>0</v>
      </c>
    </row>
    <row r="251" spans="1:21" s="4" customFormat="1" ht="13.5" customHeight="1">
      <c r="A251" s="59"/>
      <c r="B251" s="59"/>
      <c r="C251" s="59"/>
      <c r="D251" s="60"/>
      <c r="E251" s="60"/>
      <c r="F251" s="14" t="s">
        <v>86</v>
      </c>
      <c r="G251" s="78">
        <f>SUM(G255+G259+G263+G267)</f>
        <v>1181057.3299999998</v>
      </c>
      <c r="H251" s="78"/>
      <c r="I251" s="20">
        <f>SUM(I255+I259+I263+I267)</f>
        <v>1181057.3299999998</v>
      </c>
      <c r="J251" s="20">
        <f>SUM(J255+J259+J263+J267)</f>
        <v>1027051.6799999999</v>
      </c>
      <c r="K251" s="20">
        <f t="shared" si="49"/>
        <v>919609.1499999999</v>
      </c>
      <c r="L251" s="20">
        <f t="shared" si="49"/>
        <v>107442.53</v>
      </c>
      <c r="M251" s="20">
        <f t="shared" si="49"/>
        <v>0</v>
      </c>
      <c r="N251" s="20">
        <f t="shared" si="49"/>
        <v>0</v>
      </c>
      <c r="O251" s="20">
        <f t="shared" si="49"/>
        <v>154005.65</v>
      </c>
      <c r="P251" s="20">
        <f t="shared" si="49"/>
        <v>0</v>
      </c>
      <c r="Q251" s="20">
        <f t="shared" si="49"/>
        <v>0</v>
      </c>
      <c r="R251" s="20">
        <f t="shared" si="49"/>
        <v>0</v>
      </c>
      <c r="S251" s="20">
        <f t="shared" si="49"/>
        <v>0</v>
      </c>
      <c r="T251" s="10">
        <f t="shared" si="49"/>
        <v>0</v>
      </c>
      <c r="U251" s="10">
        <f>SUM(U255+U259+U263+U267)</f>
        <v>0</v>
      </c>
    </row>
    <row r="252" spans="1:21" s="4" customFormat="1" ht="14.25" customHeight="1">
      <c r="A252" s="59"/>
      <c r="B252" s="59"/>
      <c r="C252" s="59"/>
      <c r="D252" s="60"/>
      <c r="E252" s="60"/>
      <c r="F252" s="14" t="s">
        <v>87</v>
      </c>
      <c r="G252" s="78">
        <f>G251/G250*100</f>
        <v>41.48794858537458</v>
      </c>
      <c r="H252" s="78"/>
      <c r="I252" s="20">
        <f>I251/I250*100</f>
        <v>41.48794858537458</v>
      </c>
      <c r="J252" s="20">
        <f>J251/J250*100</f>
        <v>49.11655292795486</v>
      </c>
      <c r="K252" s="20">
        <f>K251/K250*100</f>
        <v>49.01057319048446</v>
      </c>
      <c r="L252" s="20">
        <f>L251/L250*100</f>
        <v>50.04274539103149</v>
      </c>
      <c r="M252" s="20">
        <v>0</v>
      </c>
      <c r="N252" s="20">
        <v>0</v>
      </c>
      <c r="O252" s="20">
        <f>O251/O250*100</f>
        <v>20.379259724348074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</row>
    <row r="253" spans="1:21" ht="15.75" customHeight="1">
      <c r="A253" s="50"/>
      <c r="B253" s="50"/>
      <c r="C253" s="50" t="s">
        <v>150</v>
      </c>
      <c r="D253" s="57" t="s">
        <v>151</v>
      </c>
      <c r="E253" s="57"/>
      <c r="F253" s="17" t="s">
        <v>84</v>
      </c>
      <c r="G253" s="49">
        <v>108220</v>
      </c>
      <c r="H253" s="49"/>
      <c r="I253" s="6">
        <v>108220</v>
      </c>
      <c r="J253" s="6">
        <v>108220</v>
      </c>
      <c r="K253" s="6">
        <v>81959.49</v>
      </c>
      <c r="L253" s="6">
        <v>26260.51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9">
        <v>0</v>
      </c>
      <c r="U253" s="9">
        <v>0</v>
      </c>
    </row>
    <row r="254" spans="1:21" ht="15.75" customHeight="1">
      <c r="A254" s="50"/>
      <c r="B254" s="50"/>
      <c r="C254" s="50"/>
      <c r="D254" s="57"/>
      <c r="E254" s="57"/>
      <c r="F254" s="18" t="s">
        <v>85</v>
      </c>
      <c r="G254" s="49">
        <v>108220</v>
      </c>
      <c r="H254" s="49"/>
      <c r="I254" s="6">
        <v>108220</v>
      </c>
      <c r="J254" s="6">
        <v>108220</v>
      </c>
      <c r="K254" s="6">
        <v>81959.49</v>
      </c>
      <c r="L254" s="6">
        <v>26260.51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9">
        <v>0</v>
      </c>
      <c r="U254" s="9">
        <v>0</v>
      </c>
    </row>
    <row r="255" spans="1:21" ht="15.75" customHeight="1">
      <c r="A255" s="50"/>
      <c r="B255" s="50"/>
      <c r="C255" s="50"/>
      <c r="D255" s="57"/>
      <c r="E255" s="57"/>
      <c r="F255" s="16" t="s">
        <v>86</v>
      </c>
      <c r="G255" s="49">
        <f>I255+R255</f>
        <v>61778.67</v>
      </c>
      <c r="H255" s="49"/>
      <c r="I255" s="6">
        <f>J255+M255+N255+O255+P255+Q255</f>
        <v>61778.67</v>
      </c>
      <c r="J255" s="6">
        <f>SUM(K255:L255)</f>
        <v>61778.67</v>
      </c>
      <c r="K255" s="6">
        <v>44562.58</v>
      </c>
      <c r="L255" s="6">
        <v>17216.09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9">
        <v>0</v>
      </c>
      <c r="U255" s="9">
        <v>0</v>
      </c>
    </row>
    <row r="256" spans="1:21" ht="15.75" customHeight="1">
      <c r="A256" s="50"/>
      <c r="B256" s="50"/>
      <c r="C256" s="50"/>
      <c r="D256" s="57"/>
      <c r="E256" s="57"/>
      <c r="F256" s="16" t="s">
        <v>87</v>
      </c>
      <c r="G256" s="49">
        <f>G255/G254*100</f>
        <v>57.086185547957854</v>
      </c>
      <c r="H256" s="49"/>
      <c r="I256" s="6">
        <f>I255/I254*100</f>
        <v>57.086185547957854</v>
      </c>
      <c r="J256" s="6">
        <f>J255/J254*100</f>
        <v>57.086185547957854</v>
      </c>
      <c r="K256" s="6">
        <f>K255/K254*100</f>
        <v>54.37147058870181</v>
      </c>
      <c r="L256" s="6">
        <f>L255/L254*100</f>
        <v>65.55885624460454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9">
        <v>0</v>
      </c>
      <c r="U256" s="9">
        <v>0</v>
      </c>
    </row>
    <row r="257" spans="1:21" ht="15.75" customHeight="1">
      <c r="A257" s="50"/>
      <c r="B257" s="50"/>
      <c r="C257" s="50" t="s">
        <v>152</v>
      </c>
      <c r="D257" s="51" t="s">
        <v>153</v>
      </c>
      <c r="E257" s="51"/>
      <c r="F257" s="17" t="s">
        <v>84</v>
      </c>
      <c r="G257" s="49">
        <v>20781</v>
      </c>
      <c r="H257" s="49"/>
      <c r="I257" s="6">
        <v>20781</v>
      </c>
      <c r="J257" s="6">
        <v>20781</v>
      </c>
      <c r="K257" s="6">
        <v>15780</v>
      </c>
      <c r="L257" s="6">
        <v>5001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9">
        <v>0</v>
      </c>
      <c r="U257" s="9">
        <v>0</v>
      </c>
    </row>
    <row r="258" spans="1:21" ht="15.75" customHeight="1">
      <c r="A258" s="50"/>
      <c r="B258" s="50"/>
      <c r="C258" s="50"/>
      <c r="D258" s="51"/>
      <c r="E258" s="51"/>
      <c r="F258" s="18" t="s">
        <v>85</v>
      </c>
      <c r="G258" s="49">
        <v>20781</v>
      </c>
      <c r="H258" s="49"/>
      <c r="I258" s="6">
        <v>20781</v>
      </c>
      <c r="J258" s="6">
        <v>20781</v>
      </c>
      <c r="K258" s="6">
        <v>15780</v>
      </c>
      <c r="L258" s="6">
        <v>5001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9">
        <v>0</v>
      </c>
      <c r="U258" s="9">
        <v>0</v>
      </c>
    </row>
    <row r="259" spans="1:21" ht="15.75" customHeight="1">
      <c r="A259" s="50"/>
      <c r="B259" s="50"/>
      <c r="C259" s="50"/>
      <c r="D259" s="51"/>
      <c r="E259" s="51"/>
      <c r="F259" s="16" t="s">
        <v>86</v>
      </c>
      <c r="G259" s="49">
        <f>I259+R259</f>
        <v>6515.9</v>
      </c>
      <c r="H259" s="49"/>
      <c r="I259" s="6">
        <f>J259+M259+N259+O259+P259+Q259</f>
        <v>6515.9</v>
      </c>
      <c r="J259" s="6">
        <f>SUM(K259:L259)</f>
        <v>6515.9</v>
      </c>
      <c r="K259" s="6">
        <v>5792</v>
      </c>
      <c r="L259" s="6">
        <v>723.9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9">
        <v>0</v>
      </c>
      <c r="U259" s="9">
        <v>0</v>
      </c>
    </row>
    <row r="260" spans="1:21" ht="15.75" customHeight="1">
      <c r="A260" s="50"/>
      <c r="B260" s="50"/>
      <c r="C260" s="50"/>
      <c r="D260" s="51"/>
      <c r="E260" s="51"/>
      <c r="F260" s="16" t="s">
        <v>87</v>
      </c>
      <c r="G260" s="49">
        <f>G259/G258*100</f>
        <v>31.355083970934988</v>
      </c>
      <c r="H260" s="49"/>
      <c r="I260" s="6">
        <f>I259/I258*100</f>
        <v>31.355083970934988</v>
      </c>
      <c r="J260" s="6">
        <f>J259/J258*100</f>
        <v>31.355083970934988</v>
      </c>
      <c r="K260" s="6">
        <f>K259/K258*100</f>
        <v>36.70468948035488</v>
      </c>
      <c r="L260" s="6">
        <f>L259/L258*100</f>
        <v>14.4751049790042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9">
        <v>0</v>
      </c>
      <c r="U260" s="9">
        <v>0</v>
      </c>
    </row>
    <row r="261" spans="1:21" ht="15.75" customHeight="1">
      <c r="A261" s="50"/>
      <c r="B261" s="50"/>
      <c r="C261" s="50" t="s">
        <v>154</v>
      </c>
      <c r="D261" s="51" t="s">
        <v>155</v>
      </c>
      <c r="E261" s="51"/>
      <c r="F261" s="17" t="s">
        <v>84</v>
      </c>
      <c r="G261" s="49">
        <v>1953849</v>
      </c>
      <c r="H261" s="49"/>
      <c r="I261" s="6">
        <v>1953849</v>
      </c>
      <c r="J261" s="6">
        <v>1953849</v>
      </c>
      <c r="K261" s="6">
        <v>1778609</v>
      </c>
      <c r="L261" s="6">
        <v>175240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9">
        <v>0</v>
      </c>
      <c r="U261" s="9">
        <v>0</v>
      </c>
    </row>
    <row r="262" spans="1:21" ht="15.75" customHeight="1">
      <c r="A262" s="50"/>
      <c r="B262" s="50"/>
      <c r="C262" s="50"/>
      <c r="D262" s="51"/>
      <c r="E262" s="51"/>
      <c r="F262" s="18" t="s">
        <v>85</v>
      </c>
      <c r="G262" s="49">
        <v>1962049</v>
      </c>
      <c r="H262" s="49"/>
      <c r="I262" s="6">
        <v>1962049</v>
      </c>
      <c r="J262" s="6">
        <v>1962049</v>
      </c>
      <c r="K262" s="6">
        <v>1778609</v>
      </c>
      <c r="L262" s="6">
        <v>183440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9">
        <v>0</v>
      </c>
      <c r="U262" s="9">
        <v>0</v>
      </c>
    </row>
    <row r="263" spans="1:21" ht="15.75" customHeight="1">
      <c r="A263" s="50"/>
      <c r="B263" s="50"/>
      <c r="C263" s="50"/>
      <c r="D263" s="51"/>
      <c r="E263" s="51"/>
      <c r="F263" s="16" t="s">
        <v>86</v>
      </c>
      <c r="G263" s="49">
        <f>I263+R263</f>
        <v>958757.11</v>
      </c>
      <c r="H263" s="49"/>
      <c r="I263" s="6">
        <f>J263+M263+N263+O263+P263+Q263</f>
        <v>958757.11</v>
      </c>
      <c r="J263" s="6">
        <f>SUM(K263:L263)</f>
        <v>958757.11</v>
      </c>
      <c r="K263" s="6">
        <v>869254.57</v>
      </c>
      <c r="L263" s="6">
        <v>89502.54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9">
        <v>0</v>
      </c>
      <c r="U263" s="9">
        <v>0</v>
      </c>
    </row>
    <row r="264" spans="1:21" ht="15.75" customHeight="1">
      <c r="A264" s="50"/>
      <c r="B264" s="50"/>
      <c r="C264" s="50"/>
      <c r="D264" s="51"/>
      <c r="E264" s="51"/>
      <c r="F264" s="16" t="s">
        <v>87</v>
      </c>
      <c r="G264" s="49">
        <f>G263/G262*100</f>
        <v>48.865095112303514</v>
      </c>
      <c r="H264" s="49"/>
      <c r="I264" s="6">
        <f>I263/I262*100</f>
        <v>48.865095112303514</v>
      </c>
      <c r="J264" s="6">
        <f>J263/J262*100</f>
        <v>48.865095112303514</v>
      </c>
      <c r="K264" s="6">
        <f>K263/K262*100</f>
        <v>48.8727185120507</v>
      </c>
      <c r="L264" s="6">
        <f>L263/L262*100</f>
        <v>48.79117967727867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9">
        <v>0</v>
      </c>
      <c r="U264" s="9">
        <v>0</v>
      </c>
    </row>
    <row r="265" spans="1:21" ht="15.75" customHeight="1">
      <c r="A265" s="76"/>
      <c r="B265" s="76"/>
      <c r="C265" s="76" t="s">
        <v>72</v>
      </c>
      <c r="D265" s="77" t="s">
        <v>69</v>
      </c>
      <c r="E265" s="77"/>
      <c r="F265" s="17" t="s">
        <v>84</v>
      </c>
      <c r="G265" s="56">
        <v>113392.55</v>
      </c>
      <c r="H265" s="56"/>
      <c r="I265" s="6">
        <v>113392.55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113392.55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1:21" ht="15.75" customHeight="1">
      <c r="A266" s="76"/>
      <c r="B266" s="76"/>
      <c r="C266" s="76"/>
      <c r="D266" s="77"/>
      <c r="E266" s="77"/>
      <c r="F266" s="18" t="s">
        <v>85</v>
      </c>
      <c r="G266" s="56">
        <v>755697.96</v>
      </c>
      <c r="H266" s="56"/>
      <c r="I266" s="6">
        <v>755697.96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755697.96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1:21" ht="15.75" customHeight="1">
      <c r="A267" s="76"/>
      <c r="B267" s="76"/>
      <c r="C267" s="76"/>
      <c r="D267" s="77"/>
      <c r="E267" s="77"/>
      <c r="F267" s="16" t="s">
        <v>86</v>
      </c>
      <c r="G267" s="56">
        <f>I267+R267</f>
        <v>154005.65</v>
      </c>
      <c r="H267" s="56"/>
      <c r="I267" s="6">
        <f>J267+M267+N267+O267+P267+Q267</f>
        <v>154005.65</v>
      </c>
      <c r="J267" s="6">
        <f>SUM(K267:L267)</f>
        <v>0</v>
      </c>
      <c r="K267" s="6">
        <v>0</v>
      </c>
      <c r="L267" s="6">
        <v>0</v>
      </c>
      <c r="M267" s="6">
        <v>0</v>
      </c>
      <c r="N267" s="6">
        <v>0</v>
      </c>
      <c r="O267" s="6">
        <v>154005.65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</row>
    <row r="268" spans="1:21" ht="15.75" customHeight="1">
      <c r="A268" s="76"/>
      <c r="B268" s="76"/>
      <c r="C268" s="76"/>
      <c r="D268" s="77"/>
      <c r="E268" s="77"/>
      <c r="F268" s="16" t="s">
        <v>87</v>
      </c>
      <c r="G268" s="56">
        <f>G267/G266*100</f>
        <v>20.379259724348074</v>
      </c>
      <c r="H268" s="56"/>
      <c r="I268" s="6">
        <f>I267/I266*100</f>
        <v>20.379259724348074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f>O267/O266*100</f>
        <v>20.379259724348074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</row>
    <row r="269" spans="1:21" s="4" customFormat="1" ht="15.75" customHeight="1">
      <c r="A269" s="59" t="s">
        <v>73</v>
      </c>
      <c r="B269" s="59"/>
      <c r="C269" s="59"/>
      <c r="D269" s="60" t="s">
        <v>74</v>
      </c>
      <c r="E269" s="60"/>
      <c r="F269" s="15" t="s">
        <v>84</v>
      </c>
      <c r="G269" s="78">
        <f>SUM(G273+G277+G281+G285+G289+G293)</f>
        <v>2319023.84</v>
      </c>
      <c r="H269" s="78"/>
      <c r="I269" s="20">
        <f>SUM(I273+I277+I281+I285+I289+I293)</f>
        <v>2319023.84</v>
      </c>
      <c r="J269" s="20">
        <f aca="true" t="shared" si="50" ref="J269:U269">SUM(J273+J277+J281+J285+J289+J293)</f>
        <v>2301205.84</v>
      </c>
      <c r="K269" s="20">
        <f t="shared" si="50"/>
        <v>1780868</v>
      </c>
      <c r="L269" s="20">
        <f t="shared" si="50"/>
        <v>520337.84</v>
      </c>
      <c r="M269" s="20">
        <f t="shared" si="50"/>
        <v>0</v>
      </c>
      <c r="N269" s="20">
        <f t="shared" si="50"/>
        <v>17818</v>
      </c>
      <c r="O269" s="20">
        <f t="shared" si="50"/>
        <v>0</v>
      </c>
      <c r="P269" s="20">
        <f>SUM(P273+P277+P281+P285+P289+P293)</f>
        <v>0</v>
      </c>
      <c r="Q269" s="20">
        <f t="shared" si="50"/>
        <v>0</v>
      </c>
      <c r="R269" s="20">
        <f t="shared" si="50"/>
        <v>0</v>
      </c>
      <c r="S269" s="20">
        <f t="shared" si="50"/>
        <v>0</v>
      </c>
      <c r="T269" s="10">
        <f t="shared" si="50"/>
        <v>0</v>
      </c>
      <c r="U269" s="10">
        <f t="shared" si="50"/>
        <v>0</v>
      </c>
    </row>
    <row r="270" spans="1:21" s="4" customFormat="1" ht="15.75" customHeight="1">
      <c r="A270" s="59"/>
      <c r="B270" s="59"/>
      <c r="C270" s="59"/>
      <c r="D270" s="60"/>
      <c r="E270" s="60"/>
      <c r="F270" s="21" t="s">
        <v>85</v>
      </c>
      <c r="G270" s="78">
        <f>SUM(G274+G278+G282+G286+G290+G294)</f>
        <v>2422211.7099999995</v>
      </c>
      <c r="H270" s="78"/>
      <c r="I270" s="20">
        <f>SUM(I274+I278+I282+I286+I290+I294)</f>
        <v>2422211.7099999995</v>
      </c>
      <c r="J270" s="20">
        <f aca="true" t="shared" si="51" ref="J270:O271">SUM(J274+J278+J282+J286+J290+J294)</f>
        <v>2301221.1599999997</v>
      </c>
      <c r="K270" s="20">
        <f t="shared" si="51"/>
        <v>1779883.3199999998</v>
      </c>
      <c r="L270" s="20">
        <f t="shared" si="51"/>
        <v>521337.84</v>
      </c>
      <c r="M270" s="20">
        <f t="shared" si="51"/>
        <v>0</v>
      </c>
      <c r="N270" s="20">
        <f t="shared" si="51"/>
        <v>17818</v>
      </c>
      <c r="O270" s="20">
        <f t="shared" si="51"/>
        <v>103172.55</v>
      </c>
      <c r="P270" s="20">
        <f>SUM(P274+P278+P282+P286+P290+P294)</f>
        <v>0</v>
      </c>
      <c r="Q270" s="20">
        <f aca="true" t="shared" si="52" ref="Q270:T271">SUM(Q274+Q278+Q282+Q286+Q290+Q294)</f>
        <v>0</v>
      </c>
      <c r="R270" s="20">
        <f t="shared" si="52"/>
        <v>0</v>
      </c>
      <c r="S270" s="20">
        <f t="shared" si="52"/>
        <v>0</v>
      </c>
      <c r="T270" s="10">
        <f t="shared" si="52"/>
        <v>0</v>
      </c>
      <c r="U270" s="10">
        <f>SUM(U274+U278+U282+U286+U290+U294)</f>
        <v>0</v>
      </c>
    </row>
    <row r="271" spans="1:21" s="4" customFormat="1" ht="15.75" customHeight="1">
      <c r="A271" s="59"/>
      <c r="B271" s="59"/>
      <c r="C271" s="59"/>
      <c r="D271" s="60"/>
      <c r="E271" s="60"/>
      <c r="F271" s="14" t="s">
        <v>86</v>
      </c>
      <c r="G271" s="78">
        <f>SUM(G275+G279+G283+G287+G291+G295)</f>
        <v>1245088.4799999997</v>
      </c>
      <c r="H271" s="78"/>
      <c r="I271" s="20">
        <f>SUM(I275+I279+I283+I287+I291+I295)</f>
        <v>1245088.4799999997</v>
      </c>
      <c r="J271" s="20">
        <f>SUM(J275+J279+J283+J287+J291+J295)</f>
        <v>1134443.8099999998</v>
      </c>
      <c r="K271" s="20">
        <f t="shared" si="51"/>
        <v>823550.44</v>
      </c>
      <c r="L271" s="20">
        <f t="shared" si="51"/>
        <v>310893.37</v>
      </c>
      <c r="M271" s="20">
        <f t="shared" si="51"/>
        <v>0</v>
      </c>
      <c r="N271" s="20">
        <f t="shared" si="51"/>
        <v>7472.12</v>
      </c>
      <c r="O271" s="20">
        <f t="shared" si="51"/>
        <v>103172.55</v>
      </c>
      <c r="P271" s="20">
        <f>SUM(P275+P279+P283+P287+P291+P295)</f>
        <v>0</v>
      </c>
      <c r="Q271" s="20">
        <f t="shared" si="52"/>
        <v>0</v>
      </c>
      <c r="R271" s="20">
        <f t="shared" si="52"/>
        <v>0</v>
      </c>
      <c r="S271" s="20">
        <f t="shared" si="52"/>
        <v>0</v>
      </c>
      <c r="T271" s="10">
        <f t="shared" si="52"/>
        <v>0</v>
      </c>
      <c r="U271" s="10">
        <f>SUM(U275+U279+U283+U287+U295)</f>
        <v>0</v>
      </c>
    </row>
    <row r="272" spans="1:21" s="4" customFormat="1" ht="15.75" customHeight="1">
      <c r="A272" s="59"/>
      <c r="B272" s="59"/>
      <c r="C272" s="59"/>
      <c r="D272" s="60"/>
      <c r="E272" s="60"/>
      <c r="F272" s="14" t="s">
        <v>87</v>
      </c>
      <c r="G272" s="78">
        <f>G271/G270*100</f>
        <v>51.40295849696804</v>
      </c>
      <c r="H272" s="78"/>
      <c r="I272" s="20">
        <f>I271/I270*100</f>
        <v>51.40295849696804</v>
      </c>
      <c r="J272" s="20">
        <f aca="true" t="shared" si="53" ref="J272:O272">J271/J270*100</f>
        <v>49.29746995721176</v>
      </c>
      <c r="K272" s="20">
        <f t="shared" si="53"/>
        <v>46.26991167038972</v>
      </c>
      <c r="L272" s="20">
        <f t="shared" si="53"/>
        <v>59.633762628855024</v>
      </c>
      <c r="M272" s="20">
        <v>0</v>
      </c>
      <c r="N272" s="20">
        <f t="shared" si="53"/>
        <v>41.93579526321697</v>
      </c>
      <c r="O272" s="20">
        <f t="shared" si="53"/>
        <v>100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</row>
    <row r="273" spans="1:21" ht="15.75" customHeight="1">
      <c r="A273" s="50"/>
      <c r="B273" s="50"/>
      <c r="C273" s="50" t="s">
        <v>156</v>
      </c>
      <c r="D273" s="51" t="s">
        <v>157</v>
      </c>
      <c r="E273" s="51"/>
      <c r="F273" s="17" t="s">
        <v>84</v>
      </c>
      <c r="G273" s="49">
        <v>507147</v>
      </c>
      <c r="H273" s="49"/>
      <c r="I273" s="6">
        <v>507147</v>
      </c>
      <c r="J273" s="6">
        <v>505881</v>
      </c>
      <c r="K273" s="6">
        <v>360784</v>
      </c>
      <c r="L273" s="6">
        <v>145097</v>
      </c>
      <c r="M273" s="6">
        <v>0</v>
      </c>
      <c r="N273" s="6">
        <v>1266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9">
        <v>0</v>
      </c>
      <c r="U273" s="9">
        <v>0</v>
      </c>
    </row>
    <row r="274" spans="1:21" ht="15.75" customHeight="1">
      <c r="A274" s="50"/>
      <c r="B274" s="50"/>
      <c r="C274" s="50"/>
      <c r="D274" s="51"/>
      <c r="E274" s="51"/>
      <c r="F274" s="18" t="s">
        <v>85</v>
      </c>
      <c r="G274" s="49">
        <v>502114.61</v>
      </c>
      <c r="H274" s="49"/>
      <c r="I274" s="6">
        <v>502114.61</v>
      </c>
      <c r="J274" s="6">
        <v>500848.61</v>
      </c>
      <c r="K274" s="6">
        <v>355751.61</v>
      </c>
      <c r="L274" s="6">
        <v>145097</v>
      </c>
      <c r="M274" s="6">
        <v>0</v>
      </c>
      <c r="N274" s="6">
        <v>1266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9">
        <v>0</v>
      </c>
      <c r="U274" s="9">
        <v>0</v>
      </c>
    </row>
    <row r="275" spans="1:21" ht="15.75" customHeight="1">
      <c r="A275" s="50"/>
      <c r="B275" s="50"/>
      <c r="C275" s="50"/>
      <c r="D275" s="51"/>
      <c r="E275" s="51"/>
      <c r="F275" s="16" t="s">
        <v>86</v>
      </c>
      <c r="G275" s="49">
        <f>I275+R275</f>
        <v>238568.47999999998</v>
      </c>
      <c r="H275" s="49"/>
      <c r="I275" s="6">
        <f>J275+M275+N275+O275+P275+Q275</f>
        <v>238568.47999999998</v>
      </c>
      <c r="J275" s="6">
        <f>SUM(K275:L275)</f>
        <v>238568.47999999998</v>
      </c>
      <c r="K275" s="6">
        <v>136694.5</v>
      </c>
      <c r="L275" s="6">
        <v>101873.98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9">
        <v>0</v>
      </c>
      <c r="U275" s="9">
        <v>0</v>
      </c>
    </row>
    <row r="276" spans="1:21" ht="15.75" customHeight="1">
      <c r="A276" s="50"/>
      <c r="B276" s="50"/>
      <c r="C276" s="50"/>
      <c r="D276" s="51"/>
      <c r="E276" s="51"/>
      <c r="F276" s="16" t="s">
        <v>87</v>
      </c>
      <c r="G276" s="49">
        <f>G275/G274*100</f>
        <v>47.51275411006264</v>
      </c>
      <c r="H276" s="49"/>
      <c r="I276" s="6">
        <f>I275/I274*100</f>
        <v>47.51275411006264</v>
      </c>
      <c r="J276" s="6">
        <f>J275/J274*100</f>
        <v>47.63285256996121</v>
      </c>
      <c r="K276" s="6">
        <f>K275/K274*100</f>
        <v>38.424140933613764</v>
      </c>
      <c r="L276" s="6">
        <f>L275/L274*100</f>
        <v>70.21094853787466</v>
      </c>
      <c r="M276" s="6">
        <v>0</v>
      </c>
      <c r="N276" s="6">
        <f>N275/N274</f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9">
        <v>0</v>
      </c>
      <c r="U276" s="9">
        <v>0</v>
      </c>
    </row>
    <row r="277" spans="1:21" ht="15.75" customHeight="1">
      <c r="A277" s="50"/>
      <c r="B277" s="50"/>
      <c r="C277" s="50" t="s">
        <v>158</v>
      </c>
      <c r="D277" s="51" t="s">
        <v>159</v>
      </c>
      <c r="E277" s="51"/>
      <c r="F277" s="17" t="s">
        <v>84</v>
      </c>
      <c r="G277" s="49">
        <v>146936</v>
      </c>
      <c r="H277" s="49"/>
      <c r="I277" s="6">
        <v>146936</v>
      </c>
      <c r="J277" s="6">
        <v>146609</v>
      </c>
      <c r="K277" s="6">
        <v>138434</v>
      </c>
      <c r="L277" s="6">
        <v>8175</v>
      </c>
      <c r="M277" s="6">
        <v>0</v>
      </c>
      <c r="N277" s="6">
        <v>327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9">
        <v>0</v>
      </c>
      <c r="U277" s="9">
        <v>0</v>
      </c>
    </row>
    <row r="278" spans="1:21" ht="15.75" customHeight="1">
      <c r="A278" s="50"/>
      <c r="B278" s="50"/>
      <c r="C278" s="50"/>
      <c r="D278" s="51"/>
      <c r="E278" s="51"/>
      <c r="F278" s="18" t="s">
        <v>85</v>
      </c>
      <c r="G278" s="49">
        <v>146936</v>
      </c>
      <c r="H278" s="49"/>
      <c r="I278" s="6">
        <v>146936</v>
      </c>
      <c r="J278" s="6">
        <v>146609</v>
      </c>
      <c r="K278" s="6">
        <v>138434</v>
      </c>
      <c r="L278" s="6">
        <v>8175</v>
      </c>
      <c r="M278" s="6">
        <v>0</v>
      </c>
      <c r="N278" s="6">
        <v>327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9">
        <v>0</v>
      </c>
      <c r="U278" s="9">
        <v>0</v>
      </c>
    </row>
    <row r="279" spans="1:21" ht="15.75" customHeight="1">
      <c r="A279" s="50"/>
      <c r="B279" s="50"/>
      <c r="C279" s="50"/>
      <c r="D279" s="51"/>
      <c r="E279" s="51"/>
      <c r="F279" s="16" t="s">
        <v>86</v>
      </c>
      <c r="G279" s="49">
        <f>I279+R279</f>
        <v>69151.92</v>
      </c>
      <c r="H279" s="49"/>
      <c r="I279" s="6">
        <f>J279+M279+N279+O279+P279+Q279</f>
        <v>69151.92</v>
      </c>
      <c r="J279" s="6">
        <f>SUM(K279:L279)</f>
        <v>69151.92</v>
      </c>
      <c r="K279" s="6">
        <v>63019.92</v>
      </c>
      <c r="L279" s="6">
        <v>6132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9">
        <v>0</v>
      </c>
      <c r="U279" s="9">
        <v>0</v>
      </c>
    </row>
    <row r="280" spans="1:21" ht="15.75" customHeight="1">
      <c r="A280" s="50"/>
      <c r="B280" s="50"/>
      <c r="C280" s="50"/>
      <c r="D280" s="51"/>
      <c r="E280" s="51"/>
      <c r="F280" s="16" t="s">
        <v>87</v>
      </c>
      <c r="G280" s="49">
        <f>G279/G278*100</f>
        <v>47.06261229378777</v>
      </c>
      <c r="H280" s="49"/>
      <c r="I280" s="6">
        <f>I279/I278*100</f>
        <v>47.06261229378777</v>
      </c>
      <c r="J280" s="6">
        <f>J279/J278*100</f>
        <v>47.16758179920741</v>
      </c>
      <c r="K280" s="6">
        <f>K279/K278*100</f>
        <v>45.52344077322045</v>
      </c>
      <c r="L280" s="6">
        <f>L279/L278*100</f>
        <v>75.00917431192661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9">
        <v>0</v>
      </c>
      <c r="U280" s="9">
        <v>0</v>
      </c>
    </row>
    <row r="281" spans="1:21" ht="15.75" customHeight="1">
      <c r="A281" s="50"/>
      <c r="B281" s="50"/>
      <c r="C281" s="50" t="s">
        <v>160</v>
      </c>
      <c r="D281" s="51" t="s">
        <v>161</v>
      </c>
      <c r="E281" s="51"/>
      <c r="F281" s="17" t="s">
        <v>84</v>
      </c>
      <c r="G281" s="49">
        <v>765863</v>
      </c>
      <c r="H281" s="49"/>
      <c r="I281" s="6">
        <v>765863</v>
      </c>
      <c r="J281" s="6">
        <v>763736</v>
      </c>
      <c r="K281" s="6">
        <v>646472</v>
      </c>
      <c r="L281" s="6">
        <v>117264</v>
      </c>
      <c r="M281" s="6">
        <v>0</v>
      </c>
      <c r="N281" s="6">
        <v>2127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9">
        <v>0</v>
      </c>
      <c r="U281" s="9">
        <v>0</v>
      </c>
    </row>
    <row r="282" spans="1:21" ht="15.75" customHeight="1">
      <c r="A282" s="50"/>
      <c r="B282" s="50"/>
      <c r="C282" s="50"/>
      <c r="D282" s="51"/>
      <c r="E282" s="51"/>
      <c r="F282" s="18" t="s">
        <v>85</v>
      </c>
      <c r="G282" s="49">
        <v>766863</v>
      </c>
      <c r="H282" s="49"/>
      <c r="I282" s="6">
        <v>766863</v>
      </c>
      <c r="J282" s="6">
        <v>764736</v>
      </c>
      <c r="K282" s="6">
        <v>646472</v>
      </c>
      <c r="L282" s="6">
        <v>118264</v>
      </c>
      <c r="M282" s="6">
        <v>0</v>
      </c>
      <c r="N282" s="6">
        <v>2127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9">
        <v>0</v>
      </c>
      <c r="U282" s="9">
        <v>0</v>
      </c>
    </row>
    <row r="283" spans="1:21" ht="15.75" customHeight="1">
      <c r="A283" s="50"/>
      <c r="B283" s="50"/>
      <c r="C283" s="50"/>
      <c r="D283" s="51"/>
      <c r="E283" s="51"/>
      <c r="F283" s="16" t="s">
        <v>86</v>
      </c>
      <c r="G283" s="49">
        <f>I283+R283</f>
        <v>363305.49</v>
      </c>
      <c r="H283" s="49"/>
      <c r="I283" s="6">
        <f>J283+M283+N283+O283+P283+Q283</f>
        <v>363305.49</v>
      </c>
      <c r="J283" s="6">
        <f>SUM(K283:L283)</f>
        <v>363126.87</v>
      </c>
      <c r="K283" s="6">
        <v>298302.22</v>
      </c>
      <c r="L283" s="6">
        <v>64824.65</v>
      </c>
      <c r="M283" s="6">
        <v>0</v>
      </c>
      <c r="N283" s="6">
        <v>178.62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9">
        <v>0</v>
      </c>
      <c r="U283" s="9">
        <v>0</v>
      </c>
    </row>
    <row r="284" spans="1:21" ht="15.75" customHeight="1">
      <c r="A284" s="50"/>
      <c r="B284" s="50"/>
      <c r="C284" s="50"/>
      <c r="D284" s="51"/>
      <c r="E284" s="51"/>
      <c r="F284" s="16" t="s">
        <v>87</v>
      </c>
      <c r="G284" s="49">
        <f>G283/G282*100</f>
        <v>47.37554035075365</v>
      </c>
      <c r="H284" s="49"/>
      <c r="I284" s="6">
        <f>I283/I282*100</f>
        <v>47.37554035075365</v>
      </c>
      <c r="J284" s="6">
        <f>J283/J282*100</f>
        <v>47.48395132437861</v>
      </c>
      <c r="K284" s="6">
        <f>K283/K282*100</f>
        <v>46.14309977849002</v>
      </c>
      <c r="L284" s="6">
        <f>L283/L282*100</f>
        <v>54.813510451193935</v>
      </c>
      <c r="M284" s="6">
        <v>0</v>
      </c>
      <c r="N284" s="6">
        <f>N283/N282*100</f>
        <v>8.397743300423132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9">
        <v>0</v>
      </c>
      <c r="U284" s="9">
        <v>0</v>
      </c>
    </row>
    <row r="285" spans="1:21" ht="15.75" customHeight="1">
      <c r="A285" s="76"/>
      <c r="B285" s="76"/>
      <c r="C285" s="76" t="s">
        <v>75</v>
      </c>
      <c r="D285" s="77" t="s">
        <v>76</v>
      </c>
      <c r="E285" s="77"/>
      <c r="F285" s="17" t="s">
        <v>84</v>
      </c>
      <c r="G285" s="56">
        <v>880360</v>
      </c>
      <c r="H285" s="56"/>
      <c r="I285" s="6">
        <v>880360</v>
      </c>
      <c r="J285" s="6">
        <v>879156</v>
      </c>
      <c r="K285" s="6">
        <v>635178</v>
      </c>
      <c r="L285" s="6">
        <v>243978</v>
      </c>
      <c r="M285" s="6">
        <v>0</v>
      </c>
      <c r="N285" s="6">
        <v>1204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1:21" ht="15.75" customHeight="1">
      <c r="A286" s="76"/>
      <c r="B286" s="76"/>
      <c r="C286" s="76"/>
      <c r="D286" s="77"/>
      <c r="E286" s="77"/>
      <c r="F286" s="18" t="s">
        <v>85</v>
      </c>
      <c r="G286" s="56">
        <v>884407.71</v>
      </c>
      <c r="H286" s="56"/>
      <c r="I286" s="6">
        <v>884407.71</v>
      </c>
      <c r="J286" s="6">
        <v>883203.71</v>
      </c>
      <c r="K286" s="6">
        <v>639225.71</v>
      </c>
      <c r="L286" s="6">
        <v>243978</v>
      </c>
      <c r="M286" s="6">
        <v>0</v>
      </c>
      <c r="N286" s="6">
        <v>1204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1:21" ht="15.75" customHeight="1">
      <c r="A287" s="76"/>
      <c r="B287" s="76"/>
      <c r="C287" s="76"/>
      <c r="D287" s="77"/>
      <c r="E287" s="77"/>
      <c r="F287" s="16" t="s">
        <v>86</v>
      </c>
      <c r="G287" s="56">
        <f>I287+R287</f>
        <v>459408.16</v>
      </c>
      <c r="H287" s="56"/>
      <c r="I287" s="6">
        <f>J287+M287+N287+O287+P287+Q287</f>
        <v>459408.16</v>
      </c>
      <c r="J287" s="6">
        <f>SUM(K287:L287)</f>
        <v>459228.66</v>
      </c>
      <c r="K287" s="6">
        <v>325533.8</v>
      </c>
      <c r="L287" s="6">
        <v>133694.86</v>
      </c>
      <c r="M287" s="6">
        <v>0</v>
      </c>
      <c r="N287" s="6">
        <v>179.5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</row>
    <row r="288" spans="1:21" ht="15.75" customHeight="1">
      <c r="A288" s="76"/>
      <c r="B288" s="76"/>
      <c r="C288" s="76"/>
      <c r="D288" s="77"/>
      <c r="E288" s="77"/>
      <c r="F288" s="16" t="s">
        <v>87</v>
      </c>
      <c r="G288" s="56">
        <f>G287/G286*100</f>
        <v>51.94529115988824</v>
      </c>
      <c r="H288" s="56"/>
      <c r="I288" s="6">
        <f>I287/I286*100</f>
        <v>51.94529115988824</v>
      </c>
      <c r="J288" s="6">
        <f>J287/J286*100</f>
        <v>51.99578022605906</v>
      </c>
      <c r="K288" s="6">
        <f>K287/K286*100</f>
        <v>50.92626828166846</v>
      </c>
      <c r="L288" s="6">
        <f>L287/L286*100</f>
        <v>54.79791620555952</v>
      </c>
      <c r="M288" s="6">
        <v>0</v>
      </c>
      <c r="N288" s="6">
        <f>N287/N286*100</f>
        <v>14.908637873754152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</row>
    <row r="289" spans="1:21" ht="15.75" customHeight="1">
      <c r="A289" s="50"/>
      <c r="B289" s="50"/>
      <c r="C289" s="50" t="s">
        <v>162</v>
      </c>
      <c r="D289" s="51" t="s">
        <v>163</v>
      </c>
      <c r="E289" s="51"/>
      <c r="F289" s="17" t="s">
        <v>84</v>
      </c>
      <c r="G289" s="49">
        <v>12894</v>
      </c>
      <c r="H289" s="49"/>
      <c r="I289" s="6">
        <v>12894</v>
      </c>
      <c r="J289" s="6">
        <v>0</v>
      </c>
      <c r="K289" s="6">
        <v>0</v>
      </c>
      <c r="L289" s="6">
        <v>0</v>
      </c>
      <c r="M289" s="6">
        <v>0</v>
      </c>
      <c r="N289" s="6">
        <v>12894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9">
        <v>0</v>
      </c>
      <c r="U289" s="9">
        <v>0</v>
      </c>
    </row>
    <row r="290" spans="1:21" ht="15.75" customHeight="1">
      <c r="A290" s="50"/>
      <c r="B290" s="50"/>
      <c r="C290" s="50"/>
      <c r="D290" s="51"/>
      <c r="E290" s="51"/>
      <c r="F290" s="18" t="s">
        <v>85</v>
      </c>
      <c r="G290" s="49">
        <v>116066.55</v>
      </c>
      <c r="H290" s="49"/>
      <c r="I290" s="6">
        <v>116066.55</v>
      </c>
      <c r="J290" s="6">
        <v>0</v>
      </c>
      <c r="K290" s="6">
        <v>0</v>
      </c>
      <c r="L290" s="6">
        <v>0</v>
      </c>
      <c r="M290" s="6">
        <v>0</v>
      </c>
      <c r="N290" s="6">
        <v>12894</v>
      </c>
      <c r="O290" s="6">
        <v>103172.55</v>
      </c>
      <c r="P290" s="6">
        <v>0</v>
      </c>
      <c r="Q290" s="6">
        <v>0</v>
      </c>
      <c r="R290" s="6">
        <v>0</v>
      </c>
      <c r="S290" s="6">
        <v>0</v>
      </c>
      <c r="T290" s="9">
        <v>0</v>
      </c>
      <c r="U290" s="9">
        <v>0</v>
      </c>
    </row>
    <row r="291" spans="1:21" ht="15.75" customHeight="1">
      <c r="A291" s="50"/>
      <c r="B291" s="50"/>
      <c r="C291" s="50"/>
      <c r="D291" s="51"/>
      <c r="E291" s="51"/>
      <c r="F291" s="16" t="s">
        <v>86</v>
      </c>
      <c r="G291" s="49">
        <f>I291+R291</f>
        <v>110286.55</v>
      </c>
      <c r="H291" s="49"/>
      <c r="I291" s="6">
        <f>J291+M291+N291+O291+P291+Q291</f>
        <v>110286.55</v>
      </c>
      <c r="J291" s="6">
        <f>SUM(K291:L291)</f>
        <v>0</v>
      </c>
      <c r="K291" s="6">
        <v>0</v>
      </c>
      <c r="L291" s="6">
        <v>0</v>
      </c>
      <c r="M291" s="6">
        <v>0</v>
      </c>
      <c r="N291" s="6">
        <v>7114</v>
      </c>
      <c r="O291" s="6">
        <v>103172.55</v>
      </c>
      <c r="P291" s="6">
        <v>0</v>
      </c>
      <c r="Q291" s="6">
        <v>0</v>
      </c>
      <c r="R291" s="6">
        <v>0</v>
      </c>
      <c r="S291" s="6">
        <v>0</v>
      </c>
      <c r="T291" s="9">
        <v>0</v>
      </c>
      <c r="U291" s="11">
        <v>0</v>
      </c>
    </row>
    <row r="292" spans="1:21" ht="15.75" customHeight="1">
      <c r="A292" s="50"/>
      <c r="B292" s="50"/>
      <c r="C292" s="50"/>
      <c r="D292" s="51"/>
      <c r="E292" s="51"/>
      <c r="F292" s="16" t="s">
        <v>87</v>
      </c>
      <c r="G292" s="49">
        <f>G291/G290*100</f>
        <v>95.02009838321204</v>
      </c>
      <c r="H292" s="49"/>
      <c r="I292" s="6">
        <f>I291/I290*100</f>
        <v>95.02009838321204</v>
      </c>
      <c r="J292" s="6">
        <v>0</v>
      </c>
      <c r="K292" s="6">
        <v>0</v>
      </c>
      <c r="L292" s="6">
        <v>0</v>
      </c>
      <c r="M292" s="6">
        <v>0</v>
      </c>
      <c r="N292" s="6">
        <f>N291/N290*100</f>
        <v>55.17294865829068</v>
      </c>
      <c r="O292" s="6">
        <f>O291/O290*100</f>
        <v>100</v>
      </c>
      <c r="P292" s="6">
        <v>0</v>
      </c>
      <c r="Q292" s="6">
        <v>0</v>
      </c>
      <c r="R292" s="6">
        <v>0</v>
      </c>
      <c r="S292" s="6">
        <v>0</v>
      </c>
      <c r="T292" s="9">
        <v>0</v>
      </c>
      <c r="U292" s="9">
        <v>0</v>
      </c>
    </row>
    <row r="293" spans="1:21" ht="15.75" customHeight="1">
      <c r="A293" s="55"/>
      <c r="B293" s="55"/>
      <c r="C293" s="50" t="s">
        <v>164</v>
      </c>
      <c r="D293" s="51" t="s">
        <v>69</v>
      </c>
      <c r="E293" s="51"/>
      <c r="F293" s="17" t="s">
        <v>84</v>
      </c>
      <c r="G293" s="49">
        <v>5823.84</v>
      </c>
      <c r="H293" s="49"/>
      <c r="I293" s="6">
        <v>5823.84</v>
      </c>
      <c r="J293" s="6">
        <v>5823.84</v>
      </c>
      <c r="K293" s="6">
        <v>0</v>
      </c>
      <c r="L293" s="6">
        <v>5823.84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9">
        <v>0</v>
      </c>
      <c r="U293" s="9">
        <v>0</v>
      </c>
    </row>
    <row r="294" spans="1:21" ht="15.75" customHeight="1">
      <c r="A294" s="55"/>
      <c r="B294" s="55"/>
      <c r="C294" s="50"/>
      <c r="D294" s="51"/>
      <c r="E294" s="51"/>
      <c r="F294" s="18" t="s">
        <v>85</v>
      </c>
      <c r="G294" s="49">
        <v>5823.84</v>
      </c>
      <c r="H294" s="49"/>
      <c r="I294" s="6">
        <v>5823.84</v>
      </c>
      <c r="J294" s="6">
        <v>5823.84</v>
      </c>
      <c r="K294" s="6">
        <v>0</v>
      </c>
      <c r="L294" s="6">
        <v>5823.84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9">
        <v>0</v>
      </c>
      <c r="U294" s="9">
        <v>0</v>
      </c>
    </row>
    <row r="295" spans="1:21" ht="15.75" customHeight="1">
      <c r="A295" s="55"/>
      <c r="B295" s="55"/>
      <c r="C295" s="50"/>
      <c r="D295" s="51"/>
      <c r="E295" s="51"/>
      <c r="F295" s="16" t="s">
        <v>86</v>
      </c>
      <c r="G295" s="49">
        <f>I295+R295</f>
        <v>4367.88</v>
      </c>
      <c r="H295" s="49"/>
      <c r="I295" s="6">
        <f>J295+M295+N295+O295+P295+Q295</f>
        <v>4367.88</v>
      </c>
      <c r="J295" s="6">
        <f>SUM(K295:L295)</f>
        <v>4367.88</v>
      </c>
      <c r="K295" s="6">
        <v>0</v>
      </c>
      <c r="L295" s="6">
        <v>4367.88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9">
        <v>0</v>
      </c>
      <c r="U295" s="9">
        <v>0</v>
      </c>
    </row>
    <row r="296" spans="1:21" ht="15.75" customHeight="1">
      <c r="A296" s="55"/>
      <c r="B296" s="55"/>
      <c r="C296" s="50"/>
      <c r="D296" s="51"/>
      <c r="E296" s="51"/>
      <c r="F296" s="16" t="s">
        <v>87</v>
      </c>
      <c r="G296" s="49">
        <f>G295/G294*100</f>
        <v>75</v>
      </c>
      <c r="H296" s="49"/>
      <c r="I296" s="6">
        <f>I295/I294*100</f>
        <v>75</v>
      </c>
      <c r="J296" s="6">
        <f>J295/J294*100</f>
        <v>75</v>
      </c>
      <c r="K296" s="6">
        <v>0</v>
      </c>
      <c r="L296" s="6">
        <f>L295/L294*100</f>
        <v>75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9">
        <v>0</v>
      </c>
      <c r="U296" s="9">
        <v>0</v>
      </c>
    </row>
    <row r="297" spans="1:21" s="4" customFormat="1" ht="15.75" customHeight="1">
      <c r="A297" s="53" t="s">
        <v>193</v>
      </c>
      <c r="B297" s="53"/>
      <c r="C297" s="53"/>
      <c r="D297" s="54" t="s">
        <v>194</v>
      </c>
      <c r="E297" s="54"/>
      <c r="F297" s="15" t="s">
        <v>84</v>
      </c>
      <c r="G297" s="52">
        <f>SUM(G301+G305+G309+G313)</f>
        <v>0</v>
      </c>
      <c r="H297" s="52"/>
      <c r="I297" s="20">
        <f>SUM(I301+I305+I309+I313)</f>
        <v>0</v>
      </c>
      <c r="J297" s="20">
        <f aca="true" t="shared" si="54" ref="J297:U297">SUM(J301+J305+J309+J313)</f>
        <v>0</v>
      </c>
      <c r="K297" s="20">
        <f t="shared" si="54"/>
        <v>0</v>
      </c>
      <c r="L297" s="20">
        <f t="shared" si="54"/>
        <v>0</v>
      </c>
      <c r="M297" s="20">
        <f t="shared" si="54"/>
        <v>0</v>
      </c>
      <c r="N297" s="20">
        <f t="shared" si="54"/>
        <v>0</v>
      </c>
      <c r="O297" s="20">
        <f t="shared" si="54"/>
        <v>0</v>
      </c>
      <c r="P297" s="20">
        <f t="shared" si="54"/>
        <v>0</v>
      </c>
      <c r="Q297" s="20">
        <f t="shared" si="54"/>
        <v>0</v>
      </c>
      <c r="R297" s="20">
        <f t="shared" si="54"/>
        <v>0</v>
      </c>
      <c r="S297" s="20">
        <f t="shared" si="54"/>
        <v>0</v>
      </c>
      <c r="T297" s="10">
        <f t="shared" si="54"/>
        <v>0</v>
      </c>
      <c r="U297" s="10">
        <f t="shared" si="54"/>
        <v>0</v>
      </c>
    </row>
    <row r="298" spans="1:21" s="4" customFormat="1" ht="15.75" customHeight="1">
      <c r="A298" s="53"/>
      <c r="B298" s="53"/>
      <c r="C298" s="53"/>
      <c r="D298" s="54"/>
      <c r="E298" s="54"/>
      <c r="F298" s="21" t="s">
        <v>85</v>
      </c>
      <c r="G298" s="52">
        <f>SUM(G302+G306+G310+G314)</f>
        <v>1148300</v>
      </c>
      <c r="H298" s="52"/>
      <c r="I298" s="20">
        <f aca="true" t="shared" si="55" ref="I298:T299">SUM(I302+I306+I310+I314)</f>
        <v>103000</v>
      </c>
      <c r="J298" s="20">
        <f t="shared" si="55"/>
        <v>103000</v>
      </c>
      <c r="K298" s="20">
        <f t="shared" si="55"/>
        <v>0</v>
      </c>
      <c r="L298" s="20">
        <f t="shared" si="55"/>
        <v>103000</v>
      </c>
      <c r="M298" s="20">
        <f t="shared" si="55"/>
        <v>0</v>
      </c>
      <c r="N298" s="20">
        <f t="shared" si="55"/>
        <v>0</v>
      </c>
      <c r="O298" s="20">
        <f t="shared" si="55"/>
        <v>0</v>
      </c>
      <c r="P298" s="20">
        <f t="shared" si="55"/>
        <v>0</v>
      </c>
      <c r="Q298" s="20">
        <f t="shared" si="55"/>
        <v>0</v>
      </c>
      <c r="R298" s="20">
        <f t="shared" si="55"/>
        <v>1045300</v>
      </c>
      <c r="S298" s="20">
        <f t="shared" si="55"/>
        <v>1045300</v>
      </c>
      <c r="T298" s="10">
        <f t="shared" si="55"/>
        <v>0</v>
      </c>
      <c r="U298" s="10">
        <f>SUM(U302+U306+U310+U314)</f>
        <v>0</v>
      </c>
    </row>
    <row r="299" spans="1:21" s="4" customFormat="1" ht="15.75" customHeight="1">
      <c r="A299" s="53"/>
      <c r="B299" s="53"/>
      <c r="C299" s="53"/>
      <c r="D299" s="54"/>
      <c r="E299" s="54"/>
      <c r="F299" s="14" t="s">
        <v>86</v>
      </c>
      <c r="G299" s="52">
        <f>SUM(G303+G307+G311+G315)</f>
        <v>21376.64</v>
      </c>
      <c r="H299" s="52"/>
      <c r="I299" s="20">
        <f>SUM(I303+I307+I311+I315)</f>
        <v>5400.67</v>
      </c>
      <c r="J299" s="20">
        <f>SUM(J303+J307+J311+J315)</f>
        <v>5400.67</v>
      </c>
      <c r="K299" s="20">
        <f t="shared" si="55"/>
        <v>0</v>
      </c>
      <c r="L299" s="20">
        <f t="shared" si="55"/>
        <v>5400.67</v>
      </c>
      <c r="M299" s="20">
        <f t="shared" si="55"/>
        <v>0</v>
      </c>
      <c r="N299" s="20">
        <f t="shared" si="55"/>
        <v>0</v>
      </c>
      <c r="O299" s="20">
        <f t="shared" si="55"/>
        <v>0</v>
      </c>
      <c r="P299" s="20">
        <f t="shared" si="55"/>
        <v>0</v>
      </c>
      <c r="Q299" s="20">
        <f t="shared" si="55"/>
        <v>0</v>
      </c>
      <c r="R299" s="20">
        <f t="shared" si="55"/>
        <v>15975.97</v>
      </c>
      <c r="S299" s="20">
        <f t="shared" si="55"/>
        <v>15975.97</v>
      </c>
      <c r="T299" s="10">
        <f t="shared" si="55"/>
        <v>0</v>
      </c>
      <c r="U299" s="10">
        <f>SUM(U303+U307+U311+U315)</f>
        <v>0</v>
      </c>
    </row>
    <row r="300" spans="1:21" s="4" customFormat="1" ht="15.75" customHeight="1">
      <c r="A300" s="53"/>
      <c r="B300" s="53"/>
      <c r="C300" s="53"/>
      <c r="D300" s="54"/>
      <c r="E300" s="54"/>
      <c r="F300" s="14" t="s">
        <v>87</v>
      </c>
      <c r="G300" s="52">
        <f>G299/G298*100</f>
        <v>1.8615901767830705</v>
      </c>
      <c r="H300" s="52"/>
      <c r="I300" s="20">
        <f>I299/I298*100</f>
        <v>5.243368932038836</v>
      </c>
      <c r="J300" s="20">
        <f>J299/J298*100</f>
        <v>5.243368932038836</v>
      </c>
      <c r="K300" s="20">
        <v>0</v>
      </c>
      <c r="L300" s="20">
        <f>L299/L298*100</f>
        <v>5.243368932038836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f>R299/R298*100</f>
        <v>1.5283621926719602</v>
      </c>
      <c r="S300" s="20">
        <f>S299/S298*100</f>
        <v>1.5283621926719602</v>
      </c>
      <c r="T300" s="10">
        <v>0</v>
      </c>
      <c r="U300" s="10">
        <v>0</v>
      </c>
    </row>
    <row r="301" spans="1:21" ht="15.75" customHeight="1">
      <c r="A301" s="50"/>
      <c r="B301" s="50"/>
      <c r="C301" s="50" t="s">
        <v>195</v>
      </c>
      <c r="D301" s="51" t="s">
        <v>196</v>
      </c>
      <c r="E301" s="51"/>
      <c r="F301" s="17" t="s">
        <v>84</v>
      </c>
      <c r="G301" s="49">
        <v>0</v>
      </c>
      <c r="H301" s="49"/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9">
        <v>0</v>
      </c>
      <c r="U301" s="9">
        <v>0</v>
      </c>
    </row>
    <row r="302" spans="1:21" ht="15.75" customHeight="1">
      <c r="A302" s="50"/>
      <c r="B302" s="50"/>
      <c r="C302" s="50"/>
      <c r="D302" s="51"/>
      <c r="E302" s="51"/>
      <c r="F302" s="18" t="s">
        <v>85</v>
      </c>
      <c r="G302" s="49">
        <v>30000</v>
      </c>
      <c r="H302" s="49"/>
      <c r="I302" s="6">
        <v>30000</v>
      </c>
      <c r="J302" s="6">
        <v>30000</v>
      </c>
      <c r="K302" s="6">
        <v>0</v>
      </c>
      <c r="L302" s="6">
        <v>30000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9">
        <v>0</v>
      </c>
      <c r="U302" s="9">
        <v>0</v>
      </c>
    </row>
    <row r="303" spans="1:21" ht="15.75" customHeight="1">
      <c r="A303" s="50"/>
      <c r="B303" s="50"/>
      <c r="C303" s="50"/>
      <c r="D303" s="51"/>
      <c r="E303" s="51"/>
      <c r="F303" s="16" t="s">
        <v>86</v>
      </c>
      <c r="G303" s="49">
        <f>I303+R303</f>
        <v>0</v>
      </c>
      <c r="H303" s="49"/>
      <c r="I303" s="6">
        <f>J303+M303+N303+O303+P303+Q303</f>
        <v>0</v>
      </c>
      <c r="J303" s="6">
        <f>SUM(K303:L303)</f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9">
        <v>0</v>
      </c>
      <c r="U303" s="9">
        <v>0</v>
      </c>
    </row>
    <row r="304" spans="1:21" ht="15.75" customHeight="1">
      <c r="A304" s="50"/>
      <c r="B304" s="50"/>
      <c r="C304" s="50"/>
      <c r="D304" s="51"/>
      <c r="E304" s="51"/>
      <c r="F304" s="16" t="s">
        <v>87</v>
      </c>
      <c r="G304" s="49">
        <f>G303/G302*100</f>
        <v>0</v>
      </c>
      <c r="H304" s="49"/>
      <c r="I304" s="6">
        <f>I303/I302*100</f>
        <v>0</v>
      </c>
      <c r="J304" s="6">
        <f>J303/J302*100</f>
        <v>0</v>
      </c>
      <c r="K304" s="6">
        <v>0</v>
      </c>
      <c r="L304" s="6">
        <f>L303/L302</f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9">
        <v>0</v>
      </c>
      <c r="U304" s="9">
        <v>0</v>
      </c>
    </row>
    <row r="305" spans="1:21" ht="19.5" customHeight="1">
      <c r="A305" s="50"/>
      <c r="B305" s="50"/>
      <c r="C305" s="50" t="s">
        <v>197</v>
      </c>
      <c r="D305" s="51" t="s">
        <v>198</v>
      </c>
      <c r="E305" s="51"/>
      <c r="F305" s="17" t="s">
        <v>84</v>
      </c>
      <c r="G305" s="49">
        <v>0</v>
      </c>
      <c r="H305" s="49"/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9">
        <v>0</v>
      </c>
      <c r="U305" s="9">
        <v>0</v>
      </c>
    </row>
    <row r="306" spans="1:21" ht="18" customHeight="1">
      <c r="A306" s="50"/>
      <c r="B306" s="50"/>
      <c r="C306" s="50"/>
      <c r="D306" s="51"/>
      <c r="E306" s="51"/>
      <c r="F306" s="18" t="s">
        <v>85</v>
      </c>
      <c r="G306" s="49">
        <v>50000</v>
      </c>
      <c r="H306" s="49"/>
      <c r="I306" s="6">
        <v>50000</v>
      </c>
      <c r="J306" s="6">
        <v>50000</v>
      </c>
      <c r="K306" s="6">
        <v>0</v>
      </c>
      <c r="L306" s="6">
        <v>50000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9">
        <v>0</v>
      </c>
      <c r="U306" s="9">
        <v>0</v>
      </c>
    </row>
    <row r="307" spans="1:21" ht="15.75" customHeight="1">
      <c r="A307" s="50"/>
      <c r="B307" s="50"/>
      <c r="C307" s="50"/>
      <c r="D307" s="51"/>
      <c r="E307" s="51"/>
      <c r="F307" s="16" t="s">
        <v>86</v>
      </c>
      <c r="G307" s="49">
        <f>I307+R307</f>
        <v>0</v>
      </c>
      <c r="H307" s="49"/>
      <c r="I307" s="6">
        <f>J307+M307+N307+O307+P307+Q307</f>
        <v>0</v>
      </c>
      <c r="J307" s="6">
        <f>SUM(K307:L307)</f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9">
        <v>0</v>
      </c>
      <c r="U307" s="9">
        <v>0</v>
      </c>
    </row>
    <row r="308" spans="1:21" ht="15.75" customHeight="1">
      <c r="A308" s="50"/>
      <c r="B308" s="50"/>
      <c r="C308" s="50"/>
      <c r="D308" s="51"/>
      <c r="E308" s="51"/>
      <c r="F308" s="16" t="s">
        <v>87</v>
      </c>
      <c r="G308" s="49">
        <f>G307/G306*100</f>
        <v>0</v>
      </c>
      <c r="H308" s="49"/>
      <c r="I308" s="6">
        <f>I307/I306*100</f>
        <v>0</v>
      </c>
      <c r="J308" s="6">
        <f>J307/J306*100</f>
        <v>0</v>
      </c>
      <c r="K308" s="6">
        <v>0</v>
      </c>
      <c r="L308" s="6">
        <f>L307/L306</f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9">
        <v>0</v>
      </c>
      <c r="U308" s="9">
        <v>0</v>
      </c>
    </row>
    <row r="309" spans="1:21" ht="15.75" customHeight="1">
      <c r="A309" s="50"/>
      <c r="B309" s="50"/>
      <c r="C309" s="50" t="s">
        <v>199</v>
      </c>
      <c r="D309" s="51" t="s">
        <v>200</v>
      </c>
      <c r="E309" s="51"/>
      <c r="F309" s="17" t="s">
        <v>84</v>
      </c>
      <c r="G309" s="49">
        <v>0</v>
      </c>
      <c r="H309" s="49"/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9">
        <v>0</v>
      </c>
      <c r="U309" s="9">
        <v>0</v>
      </c>
    </row>
    <row r="310" spans="1:21" ht="15.75" customHeight="1">
      <c r="A310" s="50"/>
      <c r="B310" s="50"/>
      <c r="C310" s="50"/>
      <c r="D310" s="51"/>
      <c r="E310" s="51"/>
      <c r="F310" s="18" t="s">
        <v>85</v>
      </c>
      <c r="G310" s="49">
        <v>1045300</v>
      </c>
      <c r="H310" s="49"/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1045300</v>
      </c>
      <c r="S310" s="6">
        <v>1045300</v>
      </c>
      <c r="T310" s="9">
        <v>0</v>
      </c>
      <c r="U310" s="9">
        <v>0</v>
      </c>
    </row>
    <row r="311" spans="1:21" ht="15.75" customHeight="1">
      <c r="A311" s="50"/>
      <c r="B311" s="50"/>
      <c r="C311" s="50"/>
      <c r="D311" s="51"/>
      <c r="E311" s="51"/>
      <c r="F311" s="16" t="s">
        <v>86</v>
      </c>
      <c r="G311" s="49">
        <f>I311+R311</f>
        <v>15975.97</v>
      </c>
      <c r="H311" s="49"/>
      <c r="I311" s="6">
        <f>J311+M311+N311+O311+P311+Q311</f>
        <v>0</v>
      </c>
      <c r="J311" s="6">
        <f>SUM(K311:L311)</f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f>S311</f>
        <v>15975.97</v>
      </c>
      <c r="S311" s="6">
        <v>15975.97</v>
      </c>
      <c r="T311" s="9">
        <v>0</v>
      </c>
      <c r="U311" s="9">
        <v>0</v>
      </c>
    </row>
    <row r="312" spans="1:21" ht="15.75" customHeight="1">
      <c r="A312" s="50"/>
      <c r="B312" s="50"/>
      <c r="C312" s="50"/>
      <c r="D312" s="51"/>
      <c r="E312" s="51"/>
      <c r="F312" s="16" t="s">
        <v>87</v>
      </c>
      <c r="G312" s="49">
        <f>G311/G310*100</f>
        <v>1.5283621926719602</v>
      </c>
      <c r="H312" s="49"/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f>R311/R310*100</f>
        <v>1.5283621926719602</v>
      </c>
      <c r="S312" s="6">
        <f>S311/S310*100</f>
        <v>1.5283621926719602</v>
      </c>
      <c r="T312" s="9">
        <v>0</v>
      </c>
      <c r="U312" s="9">
        <v>0</v>
      </c>
    </row>
    <row r="313" spans="1:21" ht="15.75" customHeight="1">
      <c r="A313" s="50"/>
      <c r="B313" s="50"/>
      <c r="C313" s="50" t="s">
        <v>201</v>
      </c>
      <c r="D313" s="51" t="s">
        <v>69</v>
      </c>
      <c r="E313" s="51"/>
      <c r="F313" s="17" t="s">
        <v>84</v>
      </c>
      <c r="G313" s="49">
        <v>0</v>
      </c>
      <c r="H313" s="49"/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9">
        <v>0</v>
      </c>
      <c r="U313" s="9">
        <v>0</v>
      </c>
    </row>
    <row r="314" spans="1:21" ht="15.75" customHeight="1">
      <c r="A314" s="50"/>
      <c r="B314" s="50"/>
      <c r="C314" s="50"/>
      <c r="D314" s="51"/>
      <c r="E314" s="51"/>
      <c r="F314" s="18" t="s">
        <v>85</v>
      </c>
      <c r="G314" s="49">
        <v>23000</v>
      </c>
      <c r="H314" s="49"/>
      <c r="I314" s="6">
        <v>23000</v>
      </c>
      <c r="J314" s="6">
        <v>23000</v>
      </c>
      <c r="K314" s="6">
        <v>0</v>
      </c>
      <c r="L314" s="6">
        <v>23000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9">
        <v>0</v>
      </c>
      <c r="U314" s="9">
        <v>0</v>
      </c>
    </row>
    <row r="315" spans="1:21" ht="15.75" customHeight="1">
      <c r="A315" s="50"/>
      <c r="B315" s="50"/>
      <c r="C315" s="50"/>
      <c r="D315" s="51"/>
      <c r="E315" s="51"/>
      <c r="F315" s="16" t="s">
        <v>86</v>
      </c>
      <c r="G315" s="49">
        <f>I315+R315</f>
        <v>5400.67</v>
      </c>
      <c r="H315" s="49"/>
      <c r="I315" s="6">
        <f>J315+M315+N315+O315+P315+Q315</f>
        <v>5400.67</v>
      </c>
      <c r="J315" s="6">
        <f>SUM(K315:L315)</f>
        <v>5400.67</v>
      </c>
      <c r="K315" s="6">
        <v>0</v>
      </c>
      <c r="L315" s="6">
        <v>5400.67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9">
        <v>0</v>
      </c>
      <c r="U315" s="9">
        <v>0</v>
      </c>
    </row>
    <row r="316" spans="1:21" ht="15.75" customHeight="1">
      <c r="A316" s="50"/>
      <c r="B316" s="50"/>
      <c r="C316" s="50"/>
      <c r="D316" s="51"/>
      <c r="E316" s="51"/>
      <c r="F316" s="16" t="s">
        <v>87</v>
      </c>
      <c r="G316" s="49">
        <f>G315/G314*100</f>
        <v>23.48117391304348</v>
      </c>
      <c r="H316" s="49"/>
      <c r="I316" s="6">
        <f>I315/I314*100</f>
        <v>23.48117391304348</v>
      </c>
      <c r="J316" s="6">
        <f>J315/J314*100</f>
        <v>23.48117391304348</v>
      </c>
      <c r="K316" s="6">
        <v>0</v>
      </c>
      <c r="L316" s="6">
        <f>L315/L314*100</f>
        <v>23.48117391304348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9">
        <v>0</v>
      </c>
      <c r="U316" s="9">
        <v>0</v>
      </c>
    </row>
    <row r="317" spans="1:21" s="4" customFormat="1" ht="15.75" customHeight="1">
      <c r="A317" s="59" t="s">
        <v>165</v>
      </c>
      <c r="B317" s="59"/>
      <c r="C317" s="59"/>
      <c r="D317" s="60" t="s">
        <v>166</v>
      </c>
      <c r="E317" s="60"/>
      <c r="F317" s="15" t="s">
        <v>84</v>
      </c>
      <c r="G317" s="78">
        <f>SUM(G321+G325+G329)</f>
        <v>44000</v>
      </c>
      <c r="H317" s="78"/>
      <c r="I317" s="20">
        <f>SUM(I321+I325+I329)</f>
        <v>44000</v>
      </c>
      <c r="J317" s="20">
        <f aca="true" t="shared" si="56" ref="J317:U317">SUM(J321+J325+J329)</f>
        <v>14000</v>
      </c>
      <c r="K317" s="20">
        <f t="shared" si="56"/>
        <v>0</v>
      </c>
      <c r="L317" s="20">
        <f t="shared" si="56"/>
        <v>14000</v>
      </c>
      <c r="M317" s="20">
        <f t="shared" si="56"/>
        <v>30000</v>
      </c>
      <c r="N317" s="20">
        <f t="shared" si="56"/>
        <v>0</v>
      </c>
      <c r="O317" s="20">
        <f t="shared" si="56"/>
        <v>0</v>
      </c>
      <c r="P317" s="20">
        <f t="shared" si="56"/>
        <v>0</v>
      </c>
      <c r="Q317" s="20">
        <f t="shared" si="56"/>
        <v>0</v>
      </c>
      <c r="R317" s="20">
        <f t="shared" si="56"/>
        <v>0</v>
      </c>
      <c r="S317" s="20">
        <f t="shared" si="56"/>
        <v>0</v>
      </c>
      <c r="T317" s="10">
        <f t="shared" si="56"/>
        <v>0</v>
      </c>
      <c r="U317" s="10">
        <f t="shared" si="56"/>
        <v>0</v>
      </c>
    </row>
    <row r="318" spans="1:21" s="4" customFormat="1" ht="15.75" customHeight="1">
      <c r="A318" s="59"/>
      <c r="B318" s="59"/>
      <c r="C318" s="59"/>
      <c r="D318" s="60"/>
      <c r="E318" s="60"/>
      <c r="F318" s="21" t="s">
        <v>85</v>
      </c>
      <c r="G318" s="78">
        <f>SUM(G322+G326+G330)</f>
        <v>44000</v>
      </c>
      <c r="H318" s="78"/>
      <c r="I318" s="20">
        <f aca="true" t="shared" si="57" ref="I318:T319">SUM(I322+I326+I330)</f>
        <v>44000</v>
      </c>
      <c r="J318" s="20">
        <f t="shared" si="57"/>
        <v>14000</v>
      </c>
      <c r="K318" s="20">
        <f t="shared" si="57"/>
        <v>575.95</v>
      </c>
      <c r="L318" s="20">
        <f t="shared" si="57"/>
        <v>13424.05</v>
      </c>
      <c r="M318" s="20">
        <f t="shared" si="57"/>
        <v>30000</v>
      </c>
      <c r="N318" s="20">
        <f t="shared" si="57"/>
        <v>0</v>
      </c>
      <c r="O318" s="20">
        <f t="shared" si="57"/>
        <v>0</v>
      </c>
      <c r="P318" s="20">
        <f t="shared" si="57"/>
        <v>0</v>
      </c>
      <c r="Q318" s="20">
        <f t="shared" si="57"/>
        <v>0</v>
      </c>
      <c r="R318" s="20">
        <f t="shared" si="57"/>
        <v>0</v>
      </c>
      <c r="S318" s="20">
        <f t="shared" si="57"/>
        <v>0</v>
      </c>
      <c r="T318" s="10">
        <f t="shared" si="57"/>
        <v>0</v>
      </c>
      <c r="U318" s="10">
        <f>SUM(U322+U326+U330)</f>
        <v>0</v>
      </c>
    </row>
    <row r="319" spans="1:21" s="4" customFormat="1" ht="15.75" customHeight="1">
      <c r="A319" s="59"/>
      <c r="B319" s="59"/>
      <c r="C319" s="59"/>
      <c r="D319" s="60"/>
      <c r="E319" s="60"/>
      <c r="F319" s="14" t="s">
        <v>86</v>
      </c>
      <c r="G319" s="78">
        <f>SUM(G323+G327+G331)</f>
        <v>21775.739999999998</v>
      </c>
      <c r="H319" s="78"/>
      <c r="I319" s="20">
        <f>SUM(I323+I327+I331)</f>
        <v>21775.739999999998</v>
      </c>
      <c r="J319" s="20">
        <f>SUM(J323+J327+J331)</f>
        <v>5475.74</v>
      </c>
      <c r="K319" s="20">
        <f t="shared" si="57"/>
        <v>575.95</v>
      </c>
      <c r="L319" s="20">
        <f t="shared" si="57"/>
        <v>4899.79</v>
      </c>
      <c r="M319" s="20">
        <f t="shared" si="57"/>
        <v>16300</v>
      </c>
      <c r="N319" s="20">
        <f t="shared" si="57"/>
        <v>0</v>
      </c>
      <c r="O319" s="20">
        <f t="shared" si="57"/>
        <v>0</v>
      </c>
      <c r="P319" s="20">
        <f t="shared" si="57"/>
        <v>0</v>
      </c>
      <c r="Q319" s="20">
        <f t="shared" si="57"/>
        <v>0</v>
      </c>
      <c r="R319" s="20">
        <f t="shared" si="57"/>
        <v>0</v>
      </c>
      <c r="S319" s="20">
        <f t="shared" si="57"/>
        <v>0</v>
      </c>
      <c r="T319" s="10">
        <f t="shared" si="57"/>
        <v>0</v>
      </c>
      <c r="U319" s="10">
        <f>SUM(U323+U327+U331)</f>
        <v>0</v>
      </c>
    </row>
    <row r="320" spans="1:21" s="4" customFormat="1" ht="15.75" customHeight="1">
      <c r="A320" s="59"/>
      <c r="B320" s="59"/>
      <c r="C320" s="59"/>
      <c r="D320" s="60"/>
      <c r="E320" s="60"/>
      <c r="F320" s="14" t="s">
        <v>87</v>
      </c>
      <c r="G320" s="78">
        <f>G319/G318*100</f>
        <v>49.490318181818175</v>
      </c>
      <c r="H320" s="78"/>
      <c r="I320" s="20">
        <f>I319/I318*100</f>
        <v>49.490318181818175</v>
      </c>
      <c r="J320" s="20">
        <f>J319/J318*100</f>
        <v>39.11242857142857</v>
      </c>
      <c r="K320" s="20">
        <f>K319/K318*100</f>
        <v>100</v>
      </c>
      <c r="L320" s="20">
        <f>L319/L318*100</f>
        <v>36.50008752947136</v>
      </c>
      <c r="M320" s="20">
        <f>M319/M318*100</f>
        <v>54.333333333333336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10">
        <v>0</v>
      </c>
      <c r="U320" s="10">
        <v>0</v>
      </c>
    </row>
    <row r="321" spans="1:21" ht="15.75" customHeight="1">
      <c r="A321" s="76"/>
      <c r="B321" s="76"/>
      <c r="C321" s="76" t="s">
        <v>167</v>
      </c>
      <c r="D321" s="77" t="s">
        <v>168</v>
      </c>
      <c r="E321" s="77"/>
      <c r="F321" s="17" t="s">
        <v>84</v>
      </c>
      <c r="G321" s="56">
        <v>6000</v>
      </c>
      <c r="H321" s="56"/>
      <c r="I321" s="6">
        <v>6000</v>
      </c>
      <c r="J321" s="6">
        <v>6000</v>
      </c>
      <c r="K321" s="6">
        <v>0</v>
      </c>
      <c r="L321" s="6">
        <v>6000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1:21" ht="15.75" customHeight="1">
      <c r="A322" s="76"/>
      <c r="B322" s="76"/>
      <c r="C322" s="76"/>
      <c r="D322" s="77"/>
      <c r="E322" s="77"/>
      <c r="F322" s="18" t="s">
        <v>85</v>
      </c>
      <c r="G322" s="56">
        <v>6000</v>
      </c>
      <c r="H322" s="56"/>
      <c r="I322" s="6">
        <v>6000</v>
      </c>
      <c r="J322" s="6">
        <v>6000</v>
      </c>
      <c r="K322" s="6">
        <v>575.95</v>
      </c>
      <c r="L322" s="6">
        <v>5424.05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1:21" ht="15.75" customHeight="1">
      <c r="A323" s="76"/>
      <c r="B323" s="76"/>
      <c r="C323" s="76"/>
      <c r="D323" s="77"/>
      <c r="E323" s="77"/>
      <c r="F323" s="16" t="s">
        <v>86</v>
      </c>
      <c r="G323" s="56">
        <f>I323+R323</f>
        <v>5475.74</v>
      </c>
      <c r="H323" s="56"/>
      <c r="I323" s="6">
        <f>J323+M323+N323+O323+P323+Q323</f>
        <v>5475.74</v>
      </c>
      <c r="J323" s="6">
        <f>SUM(K323:L323)</f>
        <v>5475.74</v>
      </c>
      <c r="K323" s="6">
        <v>575.95</v>
      </c>
      <c r="L323" s="6">
        <v>4899.79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</row>
    <row r="324" spans="1:21" ht="15.75" customHeight="1">
      <c r="A324" s="76"/>
      <c r="B324" s="76"/>
      <c r="C324" s="76"/>
      <c r="D324" s="77"/>
      <c r="E324" s="77"/>
      <c r="F324" s="16" t="s">
        <v>87</v>
      </c>
      <c r="G324" s="56">
        <f>G323/G322*100</f>
        <v>91.26233333333333</v>
      </c>
      <c r="H324" s="56"/>
      <c r="I324" s="6">
        <f>I323/I322*100</f>
        <v>91.26233333333333</v>
      </c>
      <c r="J324" s="6">
        <f>J323/J322*100</f>
        <v>91.26233333333333</v>
      </c>
      <c r="K324" s="6">
        <f>K323/K322*100</f>
        <v>100</v>
      </c>
      <c r="L324" s="6">
        <f>L323/L322*100</f>
        <v>90.33452862713285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</row>
    <row r="325" spans="1:21" ht="15.75" customHeight="1">
      <c r="A325" s="50"/>
      <c r="B325" s="50"/>
      <c r="C325" s="50" t="s">
        <v>169</v>
      </c>
      <c r="D325" s="51" t="s">
        <v>170</v>
      </c>
      <c r="E325" s="51"/>
      <c r="F325" s="17" t="s">
        <v>84</v>
      </c>
      <c r="G325" s="49">
        <v>30000</v>
      </c>
      <c r="H325" s="49"/>
      <c r="I325" s="6">
        <v>30000</v>
      </c>
      <c r="J325" s="6">
        <v>0</v>
      </c>
      <c r="K325" s="6">
        <v>0</v>
      </c>
      <c r="L325" s="6">
        <v>0</v>
      </c>
      <c r="M325" s="6">
        <v>30000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9">
        <v>0</v>
      </c>
      <c r="U325" s="9">
        <v>0</v>
      </c>
    </row>
    <row r="326" spans="1:21" ht="15.75" customHeight="1">
      <c r="A326" s="50"/>
      <c r="B326" s="50"/>
      <c r="C326" s="50"/>
      <c r="D326" s="51"/>
      <c r="E326" s="51"/>
      <c r="F326" s="18" t="s">
        <v>85</v>
      </c>
      <c r="G326" s="49">
        <v>30000</v>
      </c>
      <c r="H326" s="49"/>
      <c r="I326" s="6">
        <v>30000</v>
      </c>
      <c r="J326" s="6">
        <v>0</v>
      </c>
      <c r="K326" s="6">
        <v>0</v>
      </c>
      <c r="L326" s="6">
        <v>0</v>
      </c>
      <c r="M326" s="6">
        <v>30000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9">
        <v>0</v>
      </c>
      <c r="U326" s="9">
        <v>0</v>
      </c>
    </row>
    <row r="327" spans="1:21" ht="15.75" customHeight="1">
      <c r="A327" s="50"/>
      <c r="B327" s="50"/>
      <c r="C327" s="50"/>
      <c r="D327" s="51"/>
      <c r="E327" s="51"/>
      <c r="F327" s="16" t="s">
        <v>86</v>
      </c>
      <c r="G327" s="49">
        <f>I327+R327</f>
        <v>16300</v>
      </c>
      <c r="H327" s="49"/>
      <c r="I327" s="6">
        <f>J327+M327+N327+O327+P327+Q327</f>
        <v>16300</v>
      </c>
      <c r="J327" s="6">
        <f>SUM(K327:L327)</f>
        <v>0</v>
      </c>
      <c r="K327" s="6">
        <v>0</v>
      </c>
      <c r="L327" s="6">
        <v>0</v>
      </c>
      <c r="M327" s="6">
        <v>16300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9">
        <v>0</v>
      </c>
      <c r="U327" s="9">
        <v>0</v>
      </c>
    </row>
    <row r="328" spans="1:21" ht="15.75" customHeight="1">
      <c r="A328" s="50"/>
      <c r="B328" s="50"/>
      <c r="C328" s="50"/>
      <c r="D328" s="51"/>
      <c r="E328" s="51"/>
      <c r="F328" s="16" t="s">
        <v>87</v>
      </c>
      <c r="G328" s="49">
        <f>G327/G326*100</f>
        <v>54.333333333333336</v>
      </c>
      <c r="H328" s="49"/>
      <c r="I328" s="6">
        <f>I327/I326*100</f>
        <v>54.333333333333336</v>
      </c>
      <c r="J328" s="6">
        <v>0</v>
      </c>
      <c r="K328" s="6">
        <v>0</v>
      </c>
      <c r="L328" s="6">
        <v>0</v>
      </c>
      <c r="M328" s="6">
        <f>M327/M326*100</f>
        <v>54.333333333333336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9">
        <v>0</v>
      </c>
      <c r="U328" s="9">
        <v>0</v>
      </c>
    </row>
    <row r="329" spans="1:21" ht="15.75" customHeight="1">
      <c r="A329" s="50"/>
      <c r="B329" s="50"/>
      <c r="C329" s="50" t="s">
        <v>171</v>
      </c>
      <c r="D329" s="51" t="s">
        <v>172</v>
      </c>
      <c r="E329" s="51"/>
      <c r="F329" s="17" t="s">
        <v>84</v>
      </c>
      <c r="G329" s="49">
        <v>8000</v>
      </c>
      <c r="H329" s="49"/>
      <c r="I329" s="6">
        <v>8000</v>
      </c>
      <c r="J329" s="6">
        <v>8000</v>
      </c>
      <c r="K329" s="6">
        <v>0</v>
      </c>
      <c r="L329" s="6">
        <v>8000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9">
        <v>0</v>
      </c>
      <c r="U329" s="9">
        <v>0</v>
      </c>
    </row>
    <row r="330" spans="1:21" ht="15.75" customHeight="1">
      <c r="A330" s="50"/>
      <c r="B330" s="50"/>
      <c r="C330" s="50"/>
      <c r="D330" s="51"/>
      <c r="E330" s="51"/>
      <c r="F330" s="18" t="s">
        <v>85</v>
      </c>
      <c r="G330" s="49">
        <v>8000</v>
      </c>
      <c r="H330" s="49"/>
      <c r="I330" s="6">
        <v>8000</v>
      </c>
      <c r="J330" s="6">
        <v>8000</v>
      </c>
      <c r="K330" s="6">
        <v>0</v>
      </c>
      <c r="L330" s="6">
        <v>8000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9">
        <v>0</v>
      </c>
      <c r="U330" s="9">
        <v>0</v>
      </c>
    </row>
    <row r="331" spans="1:21" ht="15.75" customHeight="1">
      <c r="A331" s="50"/>
      <c r="B331" s="50"/>
      <c r="C331" s="50"/>
      <c r="D331" s="51"/>
      <c r="E331" s="51"/>
      <c r="F331" s="16" t="s">
        <v>86</v>
      </c>
      <c r="G331" s="49">
        <f>I331+R331</f>
        <v>0</v>
      </c>
      <c r="H331" s="49"/>
      <c r="I331" s="6">
        <f>J331+M331+N331+O331+P331+Q331</f>
        <v>0</v>
      </c>
      <c r="J331" s="6">
        <f>SUM(K331:L331)</f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9">
        <v>0</v>
      </c>
      <c r="U331" s="9">
        <v>0</v>
      </c>
    </row>
    <row r="332" spans="1:21" ht="15.75" customHeight="1">
      <c r="A332" s="50"/>
      <c r="B332" s="50"/>
      <c r="C332" s="50"/>
      <c r="D332" s="51"/>
      <c r="E332" s="51"/>
      <c r="F332" s="16" t="s">
        <v>87</v>
      </c>
      <c r="G332" s="49">
        <f>G331/G330*100</f>
        <v>0</v>
      </c>
      <c r="H332" s="49"/>
      <c r="I332" s="6">
        <f>I331/I330*100</f>
        <v>0</v>
      </c>
      <c r="J332" s="6">
        <f>J331/J330*100</f>
        <v>0</v>
      </c>
      <c r="K332" s="6">
        <v>0</v>
      </c>
      <c r="L332" s="6">
        <f>L331/L330</f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9">
        <v>0</v>
      </c>
      <c r="U332" s="9">
        <v>0</v>
      </c>
    </row>
    <row r="333" spans="1:21" s="4" customFormat="1" ht="15.75" customHeight="1">
      <c r="A333" s="53" t="s">
        <v>173</v>
      </c>
      <c r="B333" s="53"/>
      <c r="C333" s="53"/>
      <c r="D333" s="54" t="s">
        <v>174</v>
      </c>
      <c r="E333" s="54"/>
      <c r="F333" s="15" t="s">
        <v>84</v>
      </c>
      <c r="G333" s="52">
        <f>SUM(G337+G341)</f>
        <v>908388</v>
      </c>
      <c r="H333" s="52"/>
      <c r="I333" s="20">
        <f>SUM(I337+I341)</f>
        <v>908388</v>
      </c>
      <c r="J333" s="20">
        <f aca="true" t="shared" si="58" ref="J333:U333">SUM(J337+J341)</f>
        <v>859388</v>
      </c>
      <c r="K333" s="20">
        <f t="shared" si="58"/>
        <v>426656</v>
      </c>
      <c r="L333" s="20">
        <f t="shared" si="58"/>
        <v>432732</v>
      </c>
      <c r="M333" s="20">
        <f t="shared" si="58"/>
        <v>33000</v>
      </c>
      <c r="N333" s="20">
        <f t="shared" si="58"/>
        <v>16000</v>
      </c>
      <c r="O333" s="20">
        <f t="shared" si="58"/>
        <v>0</v>
      </c>
      <c r="P333" s="20">
        <f t="shared" si="58"/>
        <v>0</v>
      </c>
      <c r="Q333" s="20">
        <f t="shared" si="58"/>
        <v>0</v>
      </c>
      <c r="R333" s="20">
        <f>SUM(R337+R341)</f>
        <v>0</v>
      </c>
      <c r="S333" s="20">
        <f t="shared" si="58"/>
        <v>0</v>
      </c>
      <c r="T333" s="10">
        <f t="shared" si="58"/>
        <v>0</v>
      </c>
      <c r="U333" s="10">
        <f t="shared" si="58"/>
        <v>0</v>
      </c>
    </row>
    <row r="334" spans="1:21" s="4" customFormat="1" ht="15.75" customHeight="1">
      <c r="A334" s="53"/>
      <c r="B334" s="53"/>
      <c r="C334" s="53"/>
      <c r="D334" s="54"/>
      <c r="E334" s="54"/>
      <c r="F334" s="21" t="s">
        <v>85</v>
      </c>
      <c r="G334" s="52">
        <f>SUM(G338+G342)</f>
        <v>908388</v>
      </c>
      <c r="H334" s="52"/>
      <c r="I334" s="20">
        <f aca="true" t="shared" si="59" ref="I334:T335">SUM(I338+I342)</f>
        <v>908388</v>
      </c>
      <c r="J334" s="20">
        <f t="shared" si="59"/>
        <v>854607.7</v>
      </c>
      <c r="K334" s="20">
        <f t="shared" si="59"/>
        <v>426656</v>
      </c>
      <c r="L334" s="20">
        <f t="shared" si="59"/>
        <v>427951.7</v>
      </c>
      <c r="M334" s="20">
        <f t="shared" si="59"/>
        <v>33000</v>
      </c>
      <c r="N334" s="20">
        <f t="shared" si="59"/>
        <v>20780.3</v>
      </c>
      <c r="O334" s="20">
        <f t="shared" si="59"/>
        <v>0</v>
      </c>
      <c r="P334" s="20">
        <f t="shared" si="59"/>
        <v>0</v>
      </c>
      <c r="Q334" s="20">
        <f t="shared" si="59"/>
        <v>0</v>
      </c>
      <c r="R334" s="20">
        <f t="shared" si="59"/>
        <v>0</v>
      </c>
      <c r="S334" s="20">
        <f t="shared" si="59"/>
        <v>0</v>
      </c>
      <c r="T334" s="10">
        <f t="shared" si="59"/>
        <v>0</v>
      </c>
      <c r="U334" s="10">
        <f>SUM(U338+U342)</f>
        <v>0</v>
      </c>
    </row>
    <row r="335" spans="1:21" s="4" customFormat="1" ht="15.75" customHeight="1">
      <c r="A335" s="53"/>
      <c r="B335" s="53"/>
      <c r="C335" s="53"/>
      <c r="D335" s="54"/>
      <c r="E335" s="54"/>
      <c r="F335" s="14" t="s">
        <v>86</v>
      </c>
      <c r="G335" s="52">
        <f>SUM(G339+G343)</f>
        <v>400937.55</v>
      </c>
      <c r="H335" s="52"/>
      <c r="I335" s="20">
        <f>SUM(I339+I343)</f>
        <v>400937.55</v>
      </c>
      <c r="J335" s="20">
        <f>SUM(J339+J343)</f>
        <v>369405.25</v>
      </c>
      <c r="K335" s="20">
        <f t="shared" si="59"/>
        <v>208784.35</v>
      </c>
      <c r="L335" s="20">
        <f t="shared" si="59"/>
        <v>160620.9</v>
      </c>
      <c r="M335" s="20">
        <f t="shared" si="59"/>
        <v>29500</v>
      </c>
      <c r="N335" s="20">
        <f t="shared" si="59"/>
        <v>2032.3</v>
      </c>
      <c r="O335" s="20">
        <f t="shared" si="59"/>
        <v>0</v>
      </c>
      <c r="P335" s="20">
        <f t="shared" si="59"/>
        <v>0</v>
      </c>
      <c r="Q335" s="20">
        <f t="shared" si="59"/>
        <v>0</v>
      </c>
      <c r="R335" s="20">
        <f t="shared" si="59"/>
        <v>0</v>
      </c>
      <c r="S335" s="20">
        <f t="shared" si="59"/>
        <v>0</v>
      </c>
      <c r="T335" s="10">
        <f t="shared" si="59"/>
        <v>0</v>
      </c>
      <c r="U335" s="10">
        <f>SUM(U339+U343)</f>
        <v>0</v>
      </c>
    </row>
    <row r="336" spans="1:21" s="4" customFormat="1" ht="15.75" customHeight="1">
      <c r="A336" s="53"/>
      <c r="B336" s="53"/>
      <c r="C336" s="53"/>
      <c r="D336" s="54"/>
      <c r="E336" s="54"/>
      <c r="F336" s="14" t="s">
        <v>87</v>
      </c>
      <c r="G336" s="52">
        <f>G335/G334*100</f>
        <v>44.1372574274429</v>
      </c>
      <c r="H336" s="52"/>
      <c r="I336" s="20">
        <f aca="true" t="shared" si="60" ref="I336:N336">I335/I334*100</f>
        <v>44.1372574274429</v>
      </c>
      <c r="J336" s="20">
        <f t="shared" si="60"/>
        <v>43.22512539964244</v>
      </c>
      <c r="K336" s="20">
        <f t="shared" si="60"/>
        <v>48.93505540763519</v>
      </c>
      <c r="L336" s="20">
        <f t="shared" si="60"/>
        <v>37.53248322182153</v>
      </c>
      <c r="M336" s="20">
        <f t="shared" si="60"/>
        <v>89.39393939393939</v>
      </c>
      <c r="N336" s="20">
        <f t="shared" si="60"/>
        <v>9.77993580458415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</row>
    <row r="337" spans="1:21" ht="15.75" customHeight="1">
      <c r="A337" s="50"/>
      <c r="B337" s="50"/>
      <c r="C337" s="50" t="s">
        <v>175</v>
      </c>
      <c r="D337" s="50" t="s">
        <v>176</v>
      </c>
      <c r="E337" s="50"/>
      <c r="F337" s="17" t="s">
        <v>84</v>
      </c>
      <c r="G337" s="49">
        <v>844888</v>
      </c>
      <c r="H337" s="49"/>
      <c r="I337" s="6">
        <v>844888</v>
      </c>
      <c r="J337" s="6">
        <v>844888</v>
      </c>
      <c r="K337" s="6">
        <v>426656</v>
      </c>
      <c r="L337" s="6">
        <v>418232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9">
        <v>0</v>
      </c>
      <c r="U337" s="6">
        <v>0</v>
      </c>
    </row>
    <row r="338" spans="1:21" ht="15.75" customHeight="1">
      <c r="A338" s="50"/>
      <c r="B338" s="50"/>
      <c r="C338" s="50"/>
      <c r="D338" s="50"/>
      <c r="E338" s="50"/>
      <c r="F338" s="18" t="s">
        <v>85</v>
      </c>
      <c r="G338" s="49">
        <v>844888</v>
      </c>
      <c r="H338" s="49"/>
      <c r="I338" s="6">
        <v>844888</v>
      </c>
      <c r="J338" s="6">
        <v>840107.7</v>
      </c>
      <c r="K338" s="6">
        <v>426656</v>
      </c>
      <c r="L338" s="6">
        <v>413451.7</v>
      </c>
      <c r="M338" s="6">
        <v>0</v>
      </c>
      <c r="N338" s="6">
        <v>4780.3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9">
        <v>0</v>
      </c>
      <c r="U338" s="6">
        <v>0</v>
      </c>
    </row>
    <row r="339" spans="1:21" ht="15.75" customHeight="1">
      <c r="A339" s="50"/>
      <c r="B339" s="50"/>
      <c r="C339" s="50"/>
      <c r="D339" s="50"/>
      <c r="E339" s="50"/>
      <c r="F339" s="16" t="s">
        <v>86</v>
      </c>
      <c r="G339" s="49">
        <f>I339+R339</f>
        <v>370137.14999999997</v>
      </c>
      <c r="H339" s="49"/>
      <c r="I339" s="6">
        <f>J339+M339+N339+O339+P339+Q339</f>
        <v>370137.14999999997</v>
      </c>
      <c r="J339" s="6">
        <f>SUM(K339:L339)</f>
        <v>368104.85</v>
      </c>
      <c r="K339" s="6">
        <v>208784.35</v>
      </c>
      <c r="L339" s="6">
        <v>159320.5</v>
      </c>
      <c r="M339" s="6">
        <v>0</v>
      </c>
      <c r="N339" s="6">
        <v>2032.3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9">
        <v>0</v>
      </c>
      <c r="U339" s="6">
        <v>0</v>
      </c>
    </row>
    <row r="340" spans="1:21" ht="15.75" customHeight="1">
      <c r="A340" s="50"/>
      <c r="B340" s="50"/>
      <c r="C340" s="50"/>
      <c r="D340" s="50"/>
      <c r="E340" s="50"/>
      <c r="F340" s="16" t="s">
        <v>87</v>
      </c>
      <c r="G340" s="49">
        <f>G339/G338*100</f>
        <v>43.809019657043294</v>
      </c>
      <c r="H340" s="49"/>
      <c r="I340" s="6">
        <f>I339/I338*100</f>
        <v>43.809019657043294</v>
      </c>
      <c r="J340" s="6">
        <f>J339/J338*100</f>
        <v>43.816388065482556</v>
      </c>
      <c r="K340" s="6">
        <f>K339/K338*100</f>
        <v>48.93505540763519</v>
      </c>
      <c r="L340" s="6">
        <f>L339/L338*100</f>
        <v>38.53424716841169</v>
      </c>
      <c r="M340" s="6">
        <v>0</v>
      </c>
      <c r="N340" s="6">
        <f>N339/N338*100</f>
        <v>42.51406815471832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9">
        <v>0</v>
      </c>
      <c r="U340" s="9">
        <v>0</v>
      </c>
    </row>
    <row r="341" spans="1:21" ht="15.75" customHeight="1">
      <c r="A341" s="50"/>
      <c r="B341" s="50"/>
      <c r="C341" s="50" t="s">
        <v>177</v>
      </c>
      <c r="D341" s="50" t="s">
        <v>178</v>
      </c>
      <c r="E341" s="50"/>
      <c r="F341" s="17" t="s">
        <v>84</v>
      </c>
      <c r="G341" s="49">
        <v>63500</v>
      </c>
      <c r="H341" s="49"/>
      <c r="I341" s="6">
        <v>63500</v>
      </c>
      <c r="J341" s="6">
        <v>14500</v>
      </c>
      <c r="K341" s="6">
        <v>0</v>
      </c>
      <c r="L341" s="6">
        <v>14500</v>
      </c>
      <c r="M341" s="6">
        <v>33000</v>
      </c>
      <c r="N341" s="6">
        <v>16000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9">
        <v>0</v>
      </c>
      <c r="U341" s="6">
        <v>0</v>
      </c>
    </row>
    <row r="342" spans="1:21" ht="15.75" customHeight="1">
      <c r="A342" s="50"/>
      <c r="B342" s="50"/>
      <c r="C342" s="50"/>
      <c r="D342" s="50"/>
      <c r="E342" s="50"/>
      <c r="F342" s="18" t="s">
        <v>85</v>
      </c>
      <c r="G342" s="49">
        <v>63500</v>
      </c>
      <c r="H342" s="49"/>
      <c r="I342" s="6">
        <v>63500</v>
      </c>
      <c r="J342" s="6">
        <v>14500</v>
      </c>
      <c r="K342" s="6">
        <v>0</v>
      </c>
      <c r="L342" s="6">
        <v>14500</v>
      </c>
      <c r="M342" s="6">
        <v>33000</v>
      </c>
      <c r="N342" s="6">
        <v>16000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9">
        <v>0</v>
      </c>
      <c r="U342" s="6">
        <v>0</v>
      </c>
    </row>
    <row r="343" spans="1:21" ht="15.75" customHeight="1">
      <c r="A343" s="50"/>
      <c r="B343" s="50"/>
      <c r="C343" s="50"/>
      <c r="D343" s="50"/>
      <c r="E343" s="50"/>
      <c r="F343" s="16" t="s">
        <v>86</v>
      </c>
      <c r="G343" s="49">
        <f>I343+R343</f>
        <v>30800.4</v>
      </c>
      <c r="H343" s="49"/>
      <c r="I343" s="6">
        <f>J343+M343+N343+O343+P343+Q343</f>
        <v>30800.4</v>
      </c>
      <c r="J343" s="6">
        <f>SUM(K343:L343)</f>
        <v>1300.4</v>
      </c>
      <c r="K343" s="6">
        <v>0</v>
      </c>
      <c r="L343" s="6">
        <v>1300.4</v>
      </c>
      <c r="M343" s="6">
        <v>29500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9">
        <v>0</v>
      </c>
      <c r="U343" s="6">
        <v>0</v>
      </c>
    </row>
    <row r="344" spans="1:21" ht="15.75" customHeight="1">
      <c r="A344" s="50"/>
      <c r="B344" s="50"/>
      <c r="C344" s="50"/>
      <c r="D344" s="50"/>
      <c r="E344" s="50"/>
      <c r="F344" s="16" t="s">
        <v>87</v>
      </c>
      <c r="G344" s="49">
        <f>G343/G342*100</f>
        <v>48.504566929133865</v>
      </c>
      <c r="H344" s="49"/>
      <c r="I344" s="6">
        <f>I343/I342*100</f>
        <v>48.504566929133865</v>
      </c>
      <c r="J344" s="6">
        <f>J343/J342*100</f>
        <v>8.968275862068968</v>
      </c>
      <c r="K344" s="6">
        <v>0</v>
      </c>
      <c r="L344" s="6">
        <f>L343/L342*100</f>
        <v>8.968275862068968</v>
      </c>
      <c r="M344" s="6">
        <f>M343/M342*100</f>
        <v>89.39393939393939</v>
      </c>
      <c r="N344" s="6">
        <f>N343/N342*100</f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9">
        <v>0</v>
      </c>
      <c r="U344" s="9">
        <v>0</v>
      </c>
    </row>
    <row r="345" spans="1:21" ht="15.75" customHeight="1">
      <c r="A345" s="85" t="s">
        <v>77</v>
      </c>
      <c r="B345" s="85"/>
      <c r="C345" s="85"/>
      <c r="D345" s="85"/>
      <c r="E345" s="85"/>
      <c r="F345" s="17" t="s">
        <v>84</v>
      </c>
      <c r="G345" s="82">
        <f>SUM(G13+G21+G41+G65+G81+G105+G113+G133+G141+G149+G189+G197+G213+G249+G269+G317+G333+G49+G57+G33+G297)</f>
        <v>71244783.33</v>
      </c>
      <c r="H345" s="82"/>
      <c r="I345" s="27">
        <f>SUM(I13+I21+I41+I49+I57+I65+I81+I105+I113+I133+I141+I149+I189+I197+I213+I249+I269+I317+I333+I33+I297)</f>
        <v>48509904.94999999</v>
      </c>
      <c r="J345" s="27">
        <f aca="true" t="shared" si="61" ref="J345:U345">SUM(J13+J21+J41+J49+J57+J65+J81+J105+J113+J133+J141+J149+J189+J197+J213+J249+J269+J317+J333+J33+J297)</f>
        <v>42859600.16999999</v>
      </c>
      <c r="K345" s="27">
        <f t="shared" si="61"/>
        <v>34069568.4</v>
      </c>
      <c r="L345" s="27">
        <f>SUM(L13+L21+L41+L49+L57+L65+L81+L105+L113+L133+L141+L149+L189+L197+L213+L249+L269+L317+L333+L33+L297)</f>
        <v>8790031.77</v>
      </c>
      <c r="M345" s="27">
        <f t="shared" si="61"/>
        <v>3358703.29</v>
      </c>
      <c r="N345" s="27">
        <f t="shared" si="61"/>
        <v>1754507.1500000001</v>
      </c>
      <c r="O345" s="27">
        <f t="shared" si="61"/>
        <v>245155.25</v>
      </c>
      <c r="P345" s="27">
        <f t="shared" si="61"/>
        <v>0</v>
      </c>
      <c r="Q345" s="27">
        <f t="shared" si="61"/>
        <v>291939.09</v>
      </c>
      <c r="R345" s="27">
        <f t="shared" si="61"/>
        <v>22734878.380000003</v>
      </c>
      <c r="S345" s="27">
        <f t="shared" si="61"/>
        <v>22734878.380000003</v>
      </c>
      <c r="T345" s="26">
        <f t="shared" si="61"/>
        <v>11246887.379999999</v>
      </c>
      <c r="U345" s="26">
        <f t="shared" si="61"/>
        <v>0</v>
      </c>
    </row>
    <row r="346" spans="1:21" ht="15.75" customHeight="1">
      <c r="A346" s="85"/>
      <c r="B346" s="85"/>
      <c r="C346" s="85"/>
      <c r="D346" s="85"/>
      <c r="E346" s="85"/>
      <c r="F346" s="18" t="s">
        <v>85</v>
      </c>
      <c r="G346" s="82">
        <f>SUM(G14+G22+G42+G66+G82+G106+G114+G134+G142+G150+G190+G198+G214+G250+G270+G318+G334+G50+G58+G34+G298)</f>
        <v>74600412.24999999</v>
      </c>
      <c r="H346" s="82"/>
      <c r="I346" s="27">
        <f aca="true" t="shared" si="62" ref="I346:T347">SUM(I14+I22+I42+I50+I58+I66+I82+I106+I114+I134+I142+I150+I190+I198+I214+I250+I270+I318+I334+I34+I298)</f>
        <v>50526525.019999996</v>
      </c>
      <c r="J346" s="27">
        <f t="shared" si="62"/>
        <v>43552188.59</v>
      </c>
      <c r="K346" s="27">
        <f t="shared" si="62"/>
        <v>34137343.339999996</v>
      </c>
      <c r="L346" s="27">
        <f t="shared" si="62"/>
        <v>9414845.25</v>
      </c>
      <c r="M346" s="27">
        <f t="shared" si="62"/>
        <v>3355819.13</v>
      </c>
      <c r="N346" s="27">
        <f t="shared" si="62"/>
        <v>1778834.59</v>
      </c>
      <c r="O346" s="27">
        <f t="shared" si="62"/>
        <v>1547743.6199999999</v>
      </c>
      <c r="P346" s="27">
        <f t="shared" si="62"/>
        <v>0</v>
      </c>
      <c r="Q346" s="27">
        <f t="shared" si="62"/>
        <v>291939.09</v>
      </c>
      <c r="R346" s="27">
        <f t="shared" si="62"/>
        <v>24073887.23</v>
      </c>
      <c r="S346" s="27">
        <f t="shared" si="62"/>
        <v>24073887.23</v>
      </c>
      <c r="T346" s="26">
        <f t="shared" si="62"/>
        <v>8226515.82</v>
      </c>
      <c r="U346" s="26">
        <f>SUM(U14+U22+U42+U50+U58+U66+U82+U106+U114+U134+U142+U150+U190+U198+U214+U250+U270+U318+U334+U34+U298)</f>
        <v>0</v>
      </c>
    </row>
    <row r="347" spans="1:21" ht="15.75" customHeight="1">
      <c r="A347" s="85"/>
      <c r="B347" s="85"/>
      <c r="C347" s="85"/>
      <c r="D347" s="85"/>
      <c r="E347" s="85"/>
      <c r="F347" s="16" t="s">
        <v>86</v>
      </c>
      <c r="G347" s="82">
        <f>SUM(G15+G23+G43+G67+G83+G107+G115+G135+G143+G151+G191+G199+G215+G251+G271+G319+G335+G51+G59+G35+G299)</f>
        <v>26957639.15</v>
      </c>
      <c r="H347" s="82"/>
      <c r="I347" s="27">
        <f t="shared" si="62"/>
        <v>23867241.34</v>
      </c>
      <c r="J347" s="27">
        <f t="shared" si="62"/>
        <v>20871722.149999995</v>
      </c>
      <c r="K347" s="27">
        <f t="shared" si="62"/>
        <v>16324718.1</v>
      </c>
      <c r="L347" s="27">
        <f t="shared" si="62"/>
        <v>4547004.05</v>
      </c>
      <c r="M347" s="27">
        <f t="shared" si="62"/>
        <v>1589232.0699999998</v>
      </c>
      <c r="N347" s="27">
        <f t="shared" si="62"/>
        <v>820201.76</v>
      </c>
      <c r="O347" s="27">
        <f t="shared" si="62"/>
        <v>527467.8</v>
      </c>
      <c r="P347" s="27">
        <f t="shared" si="62"/>
        <v>0</v>
      </c>
      <c r="Q347" s="27">
        <f t="shared" si="62"/>
        <v>66882.56</v>
      </c>
      <c r="R347" s="27">
        <f t="shared" si="62"/>
        <v>3055268.4</v>
      </c>
      <c r="S347" s="27">
        <f t="shared" si="62"/>
        <v>3055268.4</v>
      </c>
      <c r="T347" s="26">
        <f t="shared" si="62"/>
        <v>2244294.38</v>
      </c>
      <c r="U347" s="26">
        <f>SUM(U15+U23+U43+U51+U59+U67+U83+U107+U115+U135+U143+U151+U191+U199+U215+U251+U271+U319+U335+U35+U299)</f>
        <v>0</v>
      </c>
    </row>
    <row r="348" spans="1:21" ht="15.75" customHeight="1">
      <c r="A348" s="85"/>
      <c r="B348" s="85"/>
      <c r="C348" s="85"/>
      <c r="D348" s="85"/>
      <c r="E348" s="85"/>
      <c r="F348" s="16" t="s">
        <v>87</v>
      </c>
      <c r="G348" s="82">
        <f>G347/G346*100</f>
        <v>36.13604581655647</v>
      </c>
      <c r="H348" s="82"/>
      <c r="I348" s="27">
        <f aca="true" t="shared" si="63" ref="I348:O348">I347/I346*100</f>
        <v>47.23705287579661</v>
      </c>
      <c r="J348" s="27">
        <f t="shared" si="63"/>
        <v>47.92347486021022</v>
      </c>
      <c r="K348" s="27">
        <f t="shared" si="63"/>
        <v>47.82070455046723</v>
      </c>
      <c r="L348" s="27">
        <f t="shared" si="63"/>
        <v>48.29611033702333</v>
      </c>
      <c r="M348" s="27">
        <f t="shared" si="63"/>
        <v>47.35750076017952</v>
      </c>
      <c r="N348" s="27">
        <f t="shared" si="63"/>
        <v>46.108939224079286</v>
      </c>
      <c r="O348" s="27">
        <f t="shared" si="63"/>
        <v>34.07979158718807</v>
      </c>
      <c r="P348" s="27">
        <v>0</v>
      </c>
      <c r="Q348" s="27">
        <f>Q347/Q346*100</f>
        <v>22.90976518423757</v>
      </c>
      <c r="R348" s="27">
        <f>R347/R346*100</f>
        <v>12.691213391548315</v>
      </c>
      <c r="S348" s="27">
        <f>S347/S346*100</f>
        <v>12.691213391548315</v>
      </c>
      <c r="T348" s="27">
        <f>T347/T346*100</f>
        <v>27.281226087765546</v>
      </c>
      <c r="U348" s="26">
        <v>0</v>
      </c>
    </row>
    <row r="349" spans="1:21" ht="13.5" customHeight="1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4"/>
      <c r="U349" s="7"/>
    </row>
    <row r="351" spans="14:17" ht="14.25">
      <c r="N351" s="87" t="s">
        <v>203</v>
      </c>
      <c r="O351" s="87"/>
      <c r="P351" s="87"/>
      <c r="Q351" s="12"/>
    </row>
    <row r="352" spans="14:17" ht="12.75">
      <c r="N352" s="86" t="s">
        <v>204</v>
      </c>
      <c r="O352" s="86"/>
      <c r="P352" s="86"/>
      <c r="Q352" s="86"/>
    </row>
    <row r="353" spans="14:17" ht="12.75">
      <c r="N353" s="86" t="s">
        <v>205</v>
      </c>
      <c r="O353" s="86"/>
      <c r="P353" s="86"/>
      <c r="Q353" s="86"/>
    </row>
    <row r="354" spans="14:17" ht="12.75">
      <c r="N354" s="86" t="s">
        <v>206</v>
      </c>
      <c r="O354" s="86"/>
      <c r="P354" s="86"/>
      <c r="Q354" s="86"/>
    </row>
    <row r="355" spans="14:17" ht="12.75">
      <c r="N355" s="86" t="s">
        <v>207</v>
      </c>
      <c r="O355" s="86"/>
      <c r="P355" s="86"/>
      <c r="Q355" s="86"/>
    </row>
    <row r="356" spans="14:17" ht="12.75">
      <c r="N356" s="86" t="s">
        <v>208</v>
      </c>
      <c r="O356" s="86"/>
      <c r="P356" s="86"/>
      <c r="Q356" s="86"/>
    </row>
  </sheetData>
  <mergeCells count="615">
    <mergeCell ref="N355:Q355"/>
    <mergeCell ref="N356:Q356"/>
    <mergeCell ref="N351:P351"/>
    <mergeCell ref="N352:Q352"/>
    <mergeCell ref="N353:Q353"/>
    <mergeCell ref="N354:Q354"/>
    <mergeCell ref="G188:H188"/>
    <mergeCell ref="A185:B188"/>
    <mergeCell ref="C185:C188"/>
    <mergeCell ref="D185:E188"/>
    <mergeCell ref="G185:H185"/>
    <mergeCell ref="G187:H187"/>
    <mergeCell ref="G186:H186"/>
    <mergeCell ref="A177:B180"/>
    <mergeCell ref="C177:C180"/>
    <mergeCell ref="G172:H172"/>
    <mergeCell ref="G173:H173"/>
    <mergeCell ref="G174:H174"/>
    <mergeCell ref="G175:H175"/>
    <mergeCell ref="C173:C176"/>
    <mergeCell ref="D173:E176"/>
    <mergeCell ref="D177:E180"/>
    <mergeCell ref="G176:H176"/>
    <mergeCell ref="G177:H177"/>
    <mergeCell ref="G178:H178"/>
    <mergeCell ref="G179:H179"/>
    <mergeCell ref="G180:H180"/>
    <mergeCell ref="G163:H163"/>
    <mergeCell ref="G164:H164"/>
    <mergeCell ref="G166:H166"/>
    <mergeCell ref="G168:H168"/>
    <mergeCell ref="G159:H159"/>
    <mergeCell ref="G160:H160"/>
    <mergeCell ref="G161:H161"/>
    <mergeCell ref="G162:H162"/>
    <mergeCell ref="G155:H155"/>
    <mergeCell ref="G156:H156"/>
    <mergeCell ref="G157:H157"/>
    <mergeCell ref="G158:H158"/>
    <mergeCell ref="D25:E28"/>
    <mergeCell ref="C157:C160"/>
    <mergeCell ref="D157:E160"/>
    <mergeCell ref="A161:B164"/>
    <mergeCell ref="C161:C164"/>
    <mergeCell ref="D161:E164"/>
    <mergeCell ref="A157:B160"/>
    <mergeCell ref="A141:B144"/>
    <mergeCell ref="C141:C144"/>
    <mergeCell ref="D141:E144"/>
    <mergeCell ref="G19:H19"/>
    <mergeCell ref="G20:H20"/>
    <mergeCell ref="A29:B32"/>
    <mergeCell ref="C29:C32"/>
    <mergeCell ref="D29:E32"/>
    <mergeCell ref="A21:B24"/>
    <mergeCell ref="C21:C24"/>
    <mergeCell ref="D21:E24"/>
    <mergeCell ref="A25:B28"/>
    <mergeCell ref="C25:C28"/>
    <mergeCell ref="G15:H15"/>
    <mergeCell ref="G16:H16"/>
    <mergeCell ref="G17:H17"/>
    <mergeCell ref="G18:H18"/>
    <mergeCell ref="A17:B20"/>
    <mergeCell ref="C17:C20"/>
    <mergeCell ref="D17:E20"/>
    <mergeCell ref="A13:B16"/>
    <mergeCell ref="C13:C16"/>
    <mergeCell ref="D13:E16"/>
    <mergeCell ref="A349:T349"/>
    <mergeCell ref="G348:H348"/>
    <mergeCell ref="A345:E348"/>
    <mergeCell ref="G345:H345"/>
    <mergeCell ref="G336:H336"/>
    <mergeCell ref="G347:H347"/>
    <mergeCell ref="G346:H346"/>
    <mergeCell ref="G329:H329"/>
    <mergeCell ref="G330:H330"/>
    <mergeCell ref="G332:H332"/>
    <mergeCell ref="G333:H333"/>
    <mergeCell ref="G334:H334"/>
    <mergeCell ref="G335:H335"/>
    <mergeCell ref="G337:H337"/>
    <mergeCell ref="G322:H322"/>
    <mergeCell ref="A321:B324"/>
    <mergeCell ref="C321:C324"/>
    <mergeCell ref="D321:E324"/>
    <mergeCell ref="G321:H321"/>
    <mergeCell ref="G323:H323"/>
    <mergeCell ref="G324:H324"/>
    <mergeCell ref="G320:H320"/>
    <mergeCell ref="G288:H288"/>
    <mergeCell ref="A317:B320"/>
    <mergeCell ref="C317:C320"/>
    <mergeCell ref="D317:E320"/>
    <mergeCell ref="G317:H317"/>
    <mergeCell ref="G319:H319"/>
    <mergeCell ref="G318:H318"/>
    <mergeCell ref="A285:B288"/>
    <mergeCell ref="C285:C288"/>
    <mergeCell ref="D285:E288"/>
    <mergeCell ref="G285:H285"/>
    <mergeCell ref="G287:H287"/>
    <mergeCell ref="G286:H286"/>
    <mergeCell ref="A269:B272"/>
    <mergeCell ref="C269:C272"/>
    <mergeCell ref="D269:E272"/>
    <mergeCell ref="G269:H269"/>
    <mergeCell ref="G271:H271"/>
    <mergeCell ref="G272:H272"/>
    <mergeCell ref="G270:H270"/>
    <mergeCell ref="A265:B268"/>
    <mergeCell ref="C265:C268"/>
    <mergeCell ref="D265:E268"/>
    <mergeCell ref="G265:H265"/>
    <mergeCell ref="G267:H267"/>
    <mergeCell ref="G268:H268"/>
    <mergeCell ref="G252:H252"/>
    <mergeCell ref="G240:H240"/>
    <mergeCell ref="A249:B252"/>
    <mergeCell ref="C249:C252"/>
    <mergeCell ref="D249:E252"/>
    <mergeCell ref="G249:H249"/>
    <mergeCell ref="G251:H251"/>
    <mergeCell ref="G250:H250"/>
    <mergeCell ref="A237:B240"/>
    <mergeCell ref="C237:C240"/>
    <mergeCell ref="D237:E240"/>
    <mergeCell ref="G237:H237"/>
    <mergeCell ref="G239:H239"/>
    <mergeCell ref="G238:H238"/>
    <mergeCell ref="A233:B236"/>
    <mergeCell ref="C233:C236"/>
    <mergeCell ref="D233:E236"/>
    <mergeCell ref="G233:H233"/>
    <mergeCell ref="G235:H235"/>
    <mergeCell ref="G236:H236"/>
    <mergeCell ref="G234:H234"/>
    <mergeCell ref="G230:H230"/>
    <mergeCell ref="A229:B232"/>
    <mergeCell ref="C229:C232"/>
    <mergeCell ref="D229:E232"/>
    <mergeCell ref="G229:H229"/>
    <mergeCell ref="G231:H231"/>
    <mergeCell ref="G232:H232"/>
    <mergeCell ref="G228:H228"/>
    <mergeCell ref="G220:H220"/>
    <mergeCell ref="A225:B228"/>
    <mergeCell ref="C225:C228"/>
    <mergeCell ref="D225:E228"/>
    <mergeCell ref="G225:H225"/>
    <mergeCell ref="G227:H227"/>
    <mergeCell ref="G226:H226"/>
    <mergeCell ref="A217:B220"/>
    <mergeCell ref="C217:C220"/>
    <mergeCell ref="D217:E220"/>
    <mergeCell ref="G217:H217"/>
    <mergeCell ref="G219:H219"/>
    <mergeCell ref="G218:H218"/>
    <mergeCell ref="A213:B216"/>
    <mergeCell ref="C213:C216"/>
    <mergeCell ref="D213:E216"/>
    <mergeCell ref="G213:H213"/>
    <mergeCell ref="G215:H215"/>
    <mergeCell ref="G216:H216"/>
    <mergeCell ref="G214:H214"/>
    <mergeCell ref="A181:B184"/>
    <mergeCell ref="C181:C184"/>
    <mergeCell ref="D181:E184"/>
    <mergeCell ref="G181:H181"/>
    <mergeCell ref="G183:H183"/>
    <mergeCell ref="G184:H184"/>
    <mergeCell ref="G182:H182"/>
    <mergeCell ref="A173:B176"/>
    <mergeCell ref="D169:E172"/>
    <mergeCell ref="G169:H169"/>
    <mergeCell ref="G171:H171"/>
    <mergeCell ref="G170:H170"/>
    <mergeCell ref="A169:B172"/>
    <mergeCell ref="C169:C172"/>
    <mergeCell ref="G153:H153"/>
    <mergeCell ref="A165:B168"/>
    <mergeCell ref="C165:C168"/>
    <mergeCell ref="D165:E168"/>
    <mergeCell ref="G165:H165"/>
    <mergeCell ref="G167:H167"/>
    <mergeCell ref="A153:B156"/>
    <mergeCell ref="C153:C156"/>
    <mergeCell ref="D153:E156"/>
    <mergeCell ref="G154:H154"/>
    <mergeCell ref="G152:H152"/>
    <mergeCell ref="A149:B152"/>
    <mergeCell ref="C149:C152"/>
    <mergeCell ref="D149:E152"/>
    <mergeCell ref="G149:H149"/>
    <mergeCell ref="G151:H151"/>
    <mergeCell ref="G150:H150"/>
    <mergeCell ref="G116:H116"/>
    <mergeCell ref="A121:B124"/>
    <mergeCell ref="C121:C124"/>
    <mergeCell ref="D121:E124"/>
    <mergeCell ref="G121:H121"/>
    <mergeCell ref="G123:H123"/>
    <mergeCell ref="G122:H122"/>
    <mergeCell ref="G117:H117"/>
    <mergeCell ref="G118:H118"/>
    <mergeCell ref="G119:H119"/>
    <mergeCell ref="G115:H115"/>
    <mergeCell ref="G114:H114"/>
    <mergeCell ref="G94:H94"/>
    <mergeCell ref="G113:H113"/>
    <mergeCell ref="G97:H97"/>
    <mergeCell ref="G98:H98"/>
    <mergeCell ref="G99:H99"/>
    <mergeCell ref="G100:H100"/>
    <mergeCell ref="G101:H101"/>
    <mergeCell ref="G102:H102"/>
    <mergeCell ref="G84:H84"/>
    <mergeCell ref="A93:B96"/>
    <mergeCell ref="C93:C96"/>
    <mergeCell ref="D93:E96"/>
    <mergeCell ref="G93:H93"/>
    <mergeCell ref="G95:H95"/>
    <mergeCell ref="G96:H96"/>
    <mergeCell ref="C85:C88"/>
    <mergeCell ref="D85:E88"/>
    <mergeCell ref="C89:C92"/>
    <mergeCell ref="G80:H80"/>
    <mergeCell ref="A81:B84"/>
    <mergeCell ref="C81:C84"/>
    <mergeCell ref="D81:E84"/>
    <mergeCell ref="G81:H81"/>
    <mergeCell ref="G83:H83"/>
    <mergeCell ref="G82:H82"/>
    <mergeCell ref="A77:B80"/>
    <mergeCell ref="C77:C80"/>
    <mergeCell ref="D77:E80"/>
    <mergeCell ref="G77:H77"/>
    <mergeCell ref="G79:H79"/>
    <mergeCell ref="G78:H78"/>
    <mergeCell ref="G66:H66"/>
    <mergeCell ref="A65:B68"/>
    <mergeCell ref="C65:C68"/>
    <mergeCell ref="D65:E68"/>
    <mergeCell ref="G65:H65"/>
    <mergeCell ref="G67:H67"/>
    <mergeCell ref="G68:H68"/>
    <mergeCell ref="A45:B48"/>
    <mergeCell ref="C45:C48"/>
    <mergeCell ref="D45:E48"/>
    <mergeCell ref="G45:H45"/>
    <mergeCell ref="G47:H47"/>
    <mergeCell ref="G48:H48"/>
    <mergeCell ref="G46:H46"/>
    <mergeCell ref="G43:H43"/>
    <mergeCell ref="G44:H44"/>
    <mergeCell ref="A41:B44"/>
    <mergeCell ref="C41:C44"/>
    <mergeCell ref="D41:E44"/>
    <mergeCell ref="G41:H41"/>
    <mergeCell ref="G42:H42"/>
    <mergeCell ref="Q9:Q11"/>
    <mergeCell ref="T10:T11"/>
    <mergeCell ref="A12:B12"/>
    <mergeCell ref="D12:F12"/>
    <mergeCell ref="G12:H12"/>
    <mergeCell ref="M9:M11"/>
    <mergeCell ref="N9:N11"/>
    <mergeCell ref="O9:O11"/>
    <mergeCell ref="P9:P11"/>
    <mergeCell ref="A6:B11"/>
    <mergeCell ref="I6:U6"/>
    <mergeCell ref="I7:I11"/>
    <mergeCell ref="J7:Q8"/>
    <mergeCell ref="R7:R11"/>
    <mergeCell ref="S7:U7"/>
    <mergeCell ref="S8:S11"/>
    <mergeCell ref="T8:T9"/>
    <mergeCell ref="U8:U11"/>
    <mergeCell ref="J9:J11"/>
    <mergeCell ref="K9:L10"/>
    <mergeCell ref="C6:C11"/>
    <mergeCell ref="D6:F11"/>
    <mergeCell ref="G6:H11"/>
    <mergeCell ref="G31:H31"/>
    <mergeCell ref="G23:H23"/>
    <mergeCell ref="G24:H24"/>
    <mergeCell ref="G21:H21"/>
    <mergeCell ref="G22:H22"/>
    <mergeCell ref="G13:H13"/>
    <mergeCell ref="G14:H14"/>
    <mergeCell ref="G32:H32"/>
    <mergeCell ref="G25:H25"/>
    <mergeCell ref="G26:H26"/>
    <mergeCell ref="G27:H27"/>
    <mergeCell ref="G28:H28"/>
    <mergeCell ref="G29:H29"/>
    <mergeCell ref="G30:H30"/>
    <mergeCell ref="G141:H141"/>
    <mergeCell ref="G142:H142"/>
    <mergeCell ref="G143:H143"/>
    <mergeCell ref="G144:H144"/>
    <mergeCell ref="D137:E140"/>
    <mergeCell ref="G137:H137"/>
    <mergeCell ref="G138:H138"/>
    <mergeCell ref="G139:H139"/>
    <mergeCell ref="G140:H140"/>
    <mergeCell ref="A73:B76"/>
    <mergeCell ref="C73:C76"/>
    <mergeCell ref="D73:E76"/>
    <mergeCell ref="G73:H73"/>
    <mergeCell ref="G74:H74"/>
    <mergeCell ref="G75:H75"/>
    <mergeCell ref="G76:H76"/>
    <mergeCell ref="A69:B72"/>
    <mergeCell ref="C69:C72"/>
    <mergeCell ref="D69:E72"/>
    <mergeCell ref="G69:H69"/>
    <mergeCell ref="G70:H70"/>
    <mergeCell ref="G71:H71"/>
    <mergeCell ref="G72:H72"/>
    <mergeCell ref="D89:E92"/>
    <mergeCell ref="G85:H85"/>
    <mergeCell ref="G86:H86"/>
    <mergeCell ref="G87:H87"/>
    <mergeCell ref="G88:H88"/>
    <mergeCell ref="G89:H89"/>
    <mergeCell ref="G90:H90"/>
    <mergeCell ref="G91:H91"/>
    <mergeCell ref="G92:H92"/>
    <mergeCell ref="A97:B100"/>
    <mergeCell ref="C97:C100"/>
    <mergeCell ref="D97:E100"/>
    <mergeCell ref="D101:E104"/>
    <mergeCell ref="A101:B104"/>
    <mergeCell ref="C101:C104"/>
    <mergeCell ref="G103:H103"/>
    <mergeCell ref="G104:H104"/>
    <mergeCell ref="A105:B108"/>
    <mergeCell ref="C105:C108"/>
    <mergeCell ref="D105:E108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C109:C112"/>
    <mergeCell ref="A109:B112"/>
    <mergeCell ref="D109:E112"/>
    <mergeCell ref="A117:B120"/>
    <mergeCell ref="C117:C120"/>
    <mergeCell ref="D117:E120"/>
    <mergeCell ref="A113:B116"/>
    <mergeCell ref="C113:C116"/>
    <mergeCell ref="D113:E116"/>
    <mergeCell ref="G120:H120"/>
    <mergeCell ref="A125:B128"/>
    <mergeCell ref="C125:C128"/>
    <mergeCell ref="D125:E128"/>
    <mergeCell ref="G124:H124"/>
    <mergeCell ref="D129:E132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D133:E136"/>
    <mergeCell ref="G133:H133"/>
    <mergeCell ref="G134:H134"/>
    <mergeCell ref="G135:H135"/>
    <mergeCell ref="G136:H136"/>
    <mergeCell ref="A129:B132"/>
    <mergeCell ref="C129:C132"/>
    <mergeCell ref="A145:B148"/>
    <mergeCell ref="C145:C148"/>
    <mergeCell ref="A133:B136"/>
    <mergeCell ref="C133:C136"/>
    <mergeCell ref="A137:B140"/>
    <mergeCell ref="C137:C140"/>
    <mergeCell ref="D145:E148"/>
    <mergeCell ref="G145:H145"/>
    <mergeCell ref="G146:H146"/>
    <mergeCell ref="G147:H147"/>
    <mergeCell ref="G148:H148"/>
    <mergeCell ref="A189:B192"/>
    <mergeCell ref="C189:C192"/>
    <mergeCell ref="D189:E192"/>
    <mergeCell ref="A193:B196"/>
    <mergeCell ref="C193:C196"/>
    <mergeCell ref="D193:E196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A197:B200"/>
    <mergeCell ref="C197:C200"/>
    <mergeCell ref="D197:E200"/>
    <mergeCell ref="A201:B204"/>
    <mergeCell ref="C201:C204"/>
    <mergeCell ref="D201:E204"/>
    <mergeCell ref="A205:B208"/>
    <mergeCell ref="C205:C208"/>
    <mergeCell ref="D205:E208"/>
    <mergeCell ref="A209:B212"/>
    <mergeCell ref="C209:C212"/>
    <mergeCell ref="D209:E212"/>
    <mergeCell ref="A221:B224"/>
    <mergeCell ref="C221:C224"/>
    <mergeCell ref="D221:E224"/>
    <mergeCell ref="G221:H221"/>
    <mergeCell ref="G222:H222"/>
    <mergeCell ref="G223:H223"/>
    <mergeCell ref="G224:H224"/>
    <mergeCell ref="A253:B256"/>
    <mergeCell ref="C253:C256"/>
    <mergeCell ref="D253:E256"/>
    <mergeCell ref="A257:B260"/>
    <mergeCell ref="C257:C260"/>
    <mergeCell ref="D257:E260"/>
    <mergeCell ref="A261:B264"/>
    <mergeCell ref="C261:C264"/>
    <mergeCell ref="D261:E264"/>
    <mergeCell ref="G253:H253"/>
    <mergeCell ref="G254:H254"/>
    <mergeCell ref="G255:H255"/>
    <mergeCell ref="G256:H256"/>
    <mergeCell ref="G257:H257"/>
    <mergeCell ref="G258:H258"/>
    <mergeCell ref="G259:H259"/>
    <mergeCell ref="G276:H276"/>
    <mergeCell ref="G260:H260"/>
    <mergeCell ref="G261:H261"/>
    <mergeCell ref="G262:H262"/>
    <mergeCell ref="G263:H263"/>
    <mergeCell ref="G266:H266"/>
    <mergeCell ref="A281:B284"/>
    <mergeCell ref="C281:C284"/>
    <mergeCell ref="D281:E284"/>
    <mergeCell ref="G264:H264"/>
    <mergeCell ref="A273:B276"/>
    <mergeCell ref="C273:C276"/>
    <mergeCell ref="D273:E276"/>
    <mergeCell ref="G273:H273"/>
    <mergeCell ref="G274:H274"/>
    <mergeCell ref="G275:H275"/>
    <mergeCell ref="G279:H279"/>
    <mergeCell ref="G280:H280"/>
    <mergeCell ref="A277:B280"/>
    <mergeCell ref="C277:C280"/>
    <mergeCell ref="D277:E280"/>
    <mergeCell ref="A289:B292"/>
    <mergeCell ref="C289:C292"/>
    <mergeCell ref="D289:E292"/>
    <mergeCell ref="G289:H289"/>
    <mergeCell ref="G290:H290"/>
    <mergeCell ref="G291:H291"/>
    <mergeCell ref="G292:H292"/>
    <mergeCell ref="A293:B296"/>
    <mergeCell ref="C293:C296"/>
    <mergeCell ref="D293:E296"/>
    <mergeCell ref="G293:H293"/>
    <mergeCell ref="G294:H294"/>
    <mergeCell ref="G295:H295"/>
    <mergeCell ref="G296:H296"/>
    <mergeCell ref="A325:B328"/>
    <mergeCell ref="C325:C328"/>
    <mergeCell ref="D325:E328"/>
    <mergeCell ref="G325:H325"/>
    <mergeCell ref="G326:H326"/>
    <mergeCell ref="G327:H327"/>
    <mergeCell ref="G328:H328"/>
    <mergeCell ref="A329:B332"/>
    <mergeCell ref="C329:C332"/>
    <mergeCell ref="D329:E332"/>
    <mergeCell ref="A333:B336"/>
    <mergeCell ref="C333:C336"/>
    <mergeCell ref="D333:E336"/>
    <mergeCell ref="A337:B340"/>
    <mergeCell ref="C337:C340"/>
    <mergeCell ref="D337:E340"/>
    <mergeCell ref="A341:B344"/>
    <mergeCell ref="C341:C344"/>
    <mergeCell ref="D341:E344"/>
    <mergeCell ref="G344:H344"/>
    <mergeCell ref="G340:H340"/>
    <mergeCell ref="G341:H341"/>
    <mergeCell ref="G342:H342"/>
    <mergeCell ref="G343:H343"/>
    <mergeCell ref="G53:H53"/>
    <mergeCell ref="G54:H54"/>
    <mergeCell ref="G338:H338"/>
    <mergeCell ref="G339:H339"/>
    <mergeCell ref="G281:H281"/>
    <mergeCell ref="G282:H282"/>
    <mergeCell ref="G283:H283"/>
    <mergeCell ref="G284:H284"/>
    <mergeCell ref="G277:H277"/>
    <mergeCell ref="G278:H278"/>
    <mergeCell ref="G57:H57"/>
    <mergeCell ref="G58:H58"/>
    <mergeCell ref="G331:H331"/>
    <mergeCell ref="A49:B52"/>
    <mergeCell ref="C49:C52"/>
    <mergeCell ref="D49:E52"/>
    <mergeCell ref="G49:H49"/>
    <mergeCell ref="G50:H50"/>
    <mergeCell ref="G51:H51"/>
    <mergeCell ref="G52:H52"/>
    <mergeCell ref="G59:H59"/>
    <mergeCell ref="G60:H60"/>
    <mergeCell ref="A53:B56"/>
    <mergeCell ref="C53:C56"/>
    <mergeCell ref="D53:E56"/>
    <mergeCell ref="A57:B60"/>
    <mergeCell ref="C57:C60"/>
    <mergeCell ref="D57:E60"/>
    <mergeCell ref="G55:H55"/>
    <mergeCell ref="G56:H56"/>
    <mergeCell ref="A61:B64"/>
    <mergeCell ref="C61:C64"/>
    <mergeCell ref="D61:E64"/>
    <mergeCell ref="G61:H61"/>
    <mergeCell ref="G62:H62"/>
    <mergeCell ref="G63:H63"/>
    <mergeCell ref="G64:H64"/>
    <mergeCell ref="A33:B36"/>
    <mergeCell ref="C33:C36"/>
    <mergeCell ref="D33:E36"/>
    <mergeCell ref="A37:B40"/>
    <mergeCell ref="C37:C40"/>
    <mergeCell ref="D37:E40"/>
    <mergeCell ref="G39:H39"/>
    <mergeCell ref="G40:H40"/>
    <mergeCell ref="G33:H33"/>
    <mergeCell ref="G34:H34"/>
    <mergeCell ref="G35:H35"/>
    <mergeCell ref="G36:H36"/>
    <mergeCell ref="G37:H37"/>
    <mergeCell ref="G38:H38"/>
    <mergeCell ref="A245:B248"/>
    <mergeCell ref="C245:C248"/>
    <mergeCell ref="D245:E248"/>
    <mergeCell ref="G245:H245"/>
    <mergeCell ref="G246:H246"/>
    <mergeCell ref="G247:H247"/>
    <mergeCell ref="G248:H248"/>
    <mergeCell ref="A241:B244"/>
    <mergeCell ref="C241:C244"/>
    <mergeCell ref="D241:E244"/>
    <mergeCell ref="G241:H241"/>
    <mergeCell ref="G242:H242"/>
    <mergeCell ref="G243:H243"/>
    <mergeCell ref="G244:H244"/>
    <mergeCell ref="A297:B300"/>
    <mergeCell ref="C297:C300"/>
    <mergeCell ref="D297:E300"/>
    <mergeCell ref="A301:B304"/>
    <mergeCell ref="C301:C304"/>
    <mergeCell ref="D301:E304"/>
    <mergeCell ref="A305:B308"/>
    <mergeCell ref="C305:C308"/>
    <mergeCell ref="D305:E308"/>
    <mergeCell ref="A309:B312"/>
    <mergeCell ref="C309:C312"/>
    <mergeCell ref="D309:E312"/>
    <mergeCell ref="A313:B316"/>
    <mergeCell ref="C313:C316"/>
    <mergeCell ref="D313:E31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B89:B92"/>
    <mergeCell ref="G316:H316"/>
    <mergeCell ref="G312:H312"/>
    <mergeCell ref="G313:H313"/>
    <mergeCell ref="G314:H314"/>
    <mergeCell ref="G315:H315"/>
    <mergeCell ref="G308:H308"/>
    <mergeCell ref="G309:H309"/>
    <mergeCell ref="G310:H310"/>
    <mergeCell ref="G311:H3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Wydział Finansowy</cp:lastModifiedBy>
  <cp:lastPrinted>2010-07-27T12:49:38Z</cp:lastPrinted>
  <dcterms:modified xsi:type="dcterms:W3CDTF">2010-08-11T12:33:07Z</dcterms:modified>
  <cp:category/>
  <cp:version/>
  <cp:contentType/>
  <cp:contentStatus/>
</cp:coreProperties>
</file>