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firstSheet="1" activeTab="2"/>
  </bookViews>
  <sheets>
    <sheet name="Pozyczka 118.835" sheetId="1" r:id="rId1"/>
    <sheet name="Pozyczka 175.270" sheetId="2" r:id="rId2"/>
    <sheet name="Kredyt 1.691.000 zł" sheetId="3" r:id="rId3"/>
    <sheet name="Kredyt 1.979.000" sheetId="4" r:id="rId4"/>
  </sheets>
  <externalReferences>
    <externalReference r:id="rId7"/>
  </externalReferences>
  <definedNames>
    <definedName name="_xlnm.Print_Area" localSheetId="2">'Kredyt 1.691.000 zł'!$A$2:$K$45</definedName>
    <definedName name="_xlnm.Print_Area" localSheetId="3">'Kredyt 1.979.000'!$A$1:$H$42</definedName>
    <definedName name="_xlnm.Print_Area" localSheetId="0">'Pozyczka 118.835'!$A$1:$H$38</definedName>
    <definedName name="_xlnm.Print_Area" localSheetId="1">'Pozyczka 175.270'!$A$1:$H$40</definedName>
  </definedNames>
  <calcPr fullCalcOnLoad="1"/>
</workbook>
</file>

<file path=xl/sharedStrings.xml><?xml version="1.0" encoding="utf-8"?>
<sst xmlns="http://schemas.openxmlformats.org/spreadsheetml/2006/main" count="206" uniqueCount="73">
  <si>
    <t>Lp</t>
  </si>
  <si>
    <t>Wyszczególnienie</t>
  </si>
  <si>
    <t>1.</t>
  </si>
  <si>
    <t>Nadwyżka budżetowa ,wolne środki</t>
  </si>
  <si>
    <t>DOCHODY OGÓŁEM w tym:</t>
  </si>
  <si>
    <t>2A.</t>
  </si>
  <si>
    <t>Dochody własne w tym:</t>
  </si>
  <si>
    <t>z podatków i opłat</t>
  </si>
  <si>
    <t>z majątku powiatu</t>
  </si>
  <si>
    <t>z udziału w podatkach stanowiących dochód budżetu państwa</t>
  </si>
  <si>
    <t>inne</t>
  </si>
  <si>
    <t>2B.</t>
  </si>
  <si>
    <t>Subwencje</t>
  </si>
  <si>
    <t>2C.</t>
  </si>
  <si>
    <t>Dotacje celowe</t>
  </si>
  <si>
    <t>WYDATKI OGÓŁEM</t>
  </si>
  <si>
    <t>3A.</t>
  </si>
  <si>
    <t>Wydatki bieżące budżetu / bez osetek od zadłużenia , bez inwestycji ,/, w tym:</t>
  </si>
  <si>
    <t>wynagrodzenia I pochodne</t>
  </si>
  <si>
    <t>Wolne środki /1+2/-3A</t>
  </si>
  <si>
    <t>Zobowiązania, w tym:</t>
  </si>
  <si>
    <t>5A</t>
  </si>
  <si>
    <t>Spłata kredytów i pożyczek/ łącznie z wnioskowanym  kredytem/, w tym:</t>
  </si>
  <si>
    <t>5B</t>
  </si>
  <si>
    <t>Obsługa kredytów i pożyczek, w tym:</t>
  </si>
  <si>
    <t>Wolne środki / 4-5/</t>
  </si>
  <si>
    <t xml:space="preserve">Wydatki  inwestycyjne </t>
  </si>
  <si>
    <t>Udział spłaty rat kredytów i pożyczek wraz z odsetkami w dochodach powiatu ogółem</t>
  </si>
  <si>
    <t>Przewodniczący Rady Powiatu Mławskiego</t>
  </si>
  <si>
    <t>Jan Jerzy Wtulich</t>
  </si>
  <si>
    <t>PRZEPŁYWY ŚRODKÓW BUDŻETU POWIATU NA OKRES SPŁATY  POŻYCZKI  W WYSOKOŚCI  118.835 ZŁ</t>
  </si>
  <si>
    <t>Stan dochodów  na dzień  31.05.2007 R.</t>
  </si>
  <si>
    <t>Spłata kredytów i pożyczek zaciągniętych w latach 2000-2006</t>
  </si>
  <si>
    <t>Planowana spłata wnioskowanej pozyczki  na realizację zadania:,, Termomodernizacja budynku ZS NR 3 w Mławie przy ul.Piłsudskiego 33"</t>
  </si>
  <si>
    <t>Planowane kredyty i pożyczki  do zaciągnięcia w roku 2007/ bez poz 1,2/</t>
  </si>
  <si>
    <t xml:space="preserve">Odsetki od udzielonych kredytów i pożyczek zaciągnietych w latach 2000-2006 </t>
  </si>
  <si>
    <t>Planowane odsetki od wnioskowanej pożyczki  na realizację zadania:,,Termomodernizacja budynku ZS NR 3 w Mławie przy ul. Piłsudskiego 33"</t>
  </si>
  <si>
    <t>Planowane odsetki od kredytów i pożyczek  do zaciągnięcia w roku 2007/ bez poz .1,2/</t>
  </si>
  <si>
    <t>Termomodernizacja budynku Zespołu Szkół Nr 3 w Mławie - pożyczka</t>
  </si>
  <si>
    <t>Budowa Sali gimnastycznej wraz z zapleczem przy LO im St. Wyspiańskiego</t>
  </si>
  <si>
    <t>Termomodernizacja budynku Zespołu Szkół Nr 4 w Mławie - pożyczka</t>
  </si>
  <si>
    <t>Sfinansowanie deficytu</t>
  </si>
  <si>
    <t>Zał. Nr 1 do Uchwały Rady Powiatu Mławskiego Nr VII/….../2007 z dnia  31.05.2007 r.</t>
  </si>
  <si>
    <t>Planowana spłata wnioskowanej pozyczki  na realizację zadania:,, Termomodernizacja budynku ZS NR 4 w Mławie przy ul.Warszawskiej 44"</t>
  </si>
  <si>
    <t>Planowane odsetki od wnioskowanej pożyczki  na realizację zadania:,,Termomodernizacja budynku ZS NR 4 w Mławie przy ul. Warszawskiej 44"</t>
  </si>
  <si>
    <t>Planowane kredyty i pożyczki  do zaciągnięcia w roku 2007/ bez poz 1,2,3/</t>
  </si>
  <si>
    <t>Planowane odsetki od kredytów i pożyczek  do zaciągnięcia w roku 2007/ bez poz .1,2,3/</t>
  </si>
  <si>
    <t>PRZEPŁYWY ŚRODKÓW BUDŻETU POWIATU NA OKRES SPŁATY  POŻYCZKI  W WYSOKOŚCI  175.270 ZŁ</t>
  </si>
  <si>
    <t>7.1</t>
  </si>
  <si>
    <t>7.2</t>
  </si>
  <si>
    <t>7.3</t>
  </si>
  <si>
    <t>7.4</t>
  </si>
  <si>
    <t>Środki do pozyskania /6-5/ w tym:</t>
  </si>
  <si>
    <t>6.1</t>
  </si>
  <si>
    <t>6.2</t>
  </si>
  <si>
    <t>6.3</t>
  </si>
  <si>
    <t>6.4</t>
  </si>
  <si>
    <t>Środki do pozyskania /5-4/ w tym:</t>
  </si>
  <si>
    <t>PRZEPŁYWY ŚRODKÓW BUDŻETU POWIATU NA OKRES SPŁATY  KREDYTU  W WYSOKOŚCI  1.979.000 ZŁ</t>
  </si>
  <si>
    <t>Planowana spłata wnioskowanego kredytu  na realizację zadania:,,Budowa Sali gimnastycznej wraz z zapleczem przy LO im St. Wyspiańskiego "</t>
  </si>
  <si>
    <t>Planowane odsetki od wnioskowanego kredytu  na realizację zadania:,,Budowa Sali gimnastycznej wraz z zapleczem przy LO im St. Wyspiańskiego "</t>
  </si>
  <si>
    <t>Planowane kredyty i pożyczki  do zaciągnięcia w roku 2007/ bez poz 1,2,3,4/</t>
  </si>
  <si>
    <t>Planowane odsetki od kredytów i pożyczek  do zaciągnięcia w roku 2007/ bez poz .1,2,3,4/</t>
  </si>
  <si>
    <t>8.1</t>
  </si>
  <si>
    <t>8.2</t>
  </si>
  <si>
    <t>8.3</t>
  </si>
  <si>
    <t>8.4</t>
  </si>
  <si>
    <t>Planowana spłata wnioskowanego kredytu  na realizację zadania:,,Przebudowa drogi Mława-Dębsk-Dzierzgowo "</t>
  </si>
  <si>
    <t>Planowane odsetki od wnioskowanego kredytu  na realizację zadania:,,Przebudowa drogi Mława-Dębsk-Dzierzgowo "</t>
  </si>
  <si>
    <t>Przebudowa drogi Mława -Dębsk-Dzierzgowo</t>
  </si>
  <si>
    <t>Stan dochodów  na dzień  29.10.2007 R.</t>
  </si>
  <si>
    <t>PRZEPŁYWY ŚRODKÓW BUDŻETU POWIATU NA OKRES SPŁATY  KREDYTU  W WYSOKOŚCI  1.691.000 ZŁ</t>
  </si>
  <si>
    <t>Zał. Nr 1 do Uchwały Rady Powiatu Mławskiego Nr XI/71/2007 z dnia  29.10.2007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</si>
</sst>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\-dd\-yy"/>
  </numFmts>
  <fonts count="15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0"/>
    </font>
    <font>
      <b/>
      <sz val="10"/>
      <color indexed="8"/>
      <name val="Arial CE"/>
      <family val="2"/>
    </font>
    <font>
      <b/>
      <sz val="10"/>
      <name val="Arial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i/>
      <sz val="10"/>
      <color indexed="8"/>
      <name val="Arial CE"/>
      <family val="2"/>
    </font>
    <font>
      <b/>
      <i/>
      <sz val="9"/>
      <name val="Arial CE"/>
      <family val="2"/>
    </font>
    <font>
      <sz val="8"/>
      <name val="Arial"/>
      <family val="0"/>
    </font>
    <font>
      <i/>
      <sz val="9"/>
      <name val="Arial CE"/>
      <family val="0"/>
    </font>
    <font>
      <i/>
      <sz val="10"/>
      <name val="Arial"/>
      <family val="2"/>
    </font>
    <font>
      <sz val="9"/>
      <name val="Arial CE"/>
      <family val="0"/>
    </font>
    <font>
      <sz val="10"/>
      <color indexed="8"/>
      <name val="Arial CE"/>
      <family val="0"/>
    </font>
    <font>
      <b/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5" fillId="0" borderId="4" xfId="0" applyFont="1" applyBorder="1" applyAlignment="1">
      <alignment/>
    </xf>
    <xf numFmtId="0" fontId="1" fillId="0" borderId="4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0" fillId="2" borderId="0" xfId="0" applyFill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wrapText="1"/>
    </xf>
    <xf numFmtId="3" fontId="4" fillId="3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3" fontId="4" fillId="2" borderId="1" xfId="0" applyNumberFormat="1" applyFont="1" applyFill="1" applyBorder="1" applyAlignment="1">
      <alignment/>
    </xf>
    <xf numFmtId="0" fontId="6" fillId="0" borderId="1" xfId="0" applyFont="1" applyBorder="1" applyAlignment="1">
      <alignment horizontal="left"/>
    </xf>
    <xf numFmtId="164" fontId="7" fillId="0" borderId="1" xfId="0" applyNumberFormat="1" applyFont="1" applyBorder="1" applyAlignment="1" applyProtection="1">
      <alignment horizontal="left" wrapText="1"/>
      <protection/>
    </xf>
    <xf numFmtId="3" fontId="5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1" fillId="3" borderId="1" xfId="0" applyNumberFormat="1" applyFont="1" applyFill="1" applyBorder="1" applyAlignment="1">
      <alignment/>
    </xf>
    <xf numFmtId="0" fontId="8" fillId="0" borderId="1" xfId="0" applyFont="1" applyBorder="1" applyAlignment="1">
      <alignment/>
    </xf>
    <xf numFmtId="0" fontId="3" fillId="3" borderId="1" xfId="0" applyFont="1" applyFill="1" applyBorder="1" applyAlignment="1">
      <alignment wrapText="1" shrinkToFit="1"/>
    </xf>
    <xf numFmtId="4" fontId="1" fillId="3" borderId="1" xfId="0" applyNumberFormat="1" applyFont="1" applyFill="1" applyBorder="1" applyAlignment="1">
      <alignment wrapText="1" shrinkToFi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Fill="1" applyBorder="1" applyAlignment="1">
      <alignment wrapText="1"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/>
    </xf>
    <xf numFmtId="0" fontId="6" fillId="0" borderId="1" xfId="0" applyFont="1" applyFill="1" applyBorder="1" applyAlignment="1">
      <alignment wrapText="1"/>
    </xf>
    <xf numFmtId="0" fontId="11" fillId="2" borderId="0" xfId="0" applyFont="1" applyFill="1" applyBorder="1" applyAlignment="1">
      <alignment/>
    </xf>
    <xf numFmtId="3" fontId="6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0" fontId="8" fillId="0" borderId="1" xfId="0" applyFont="1" applyBorder="1" applyAlignment="1">
      <alignment/>
    </xf>
    <xf numFmtId="164" fontId="13" fillId="0" borderId="1" xfId="0" applyNumberFormat="1" applyFont="1" applyBorder="1" applyAlignment="1" applyProtection="1">
      <alignment horizontal="left" wrapText="1"/>
      <protection/>
    </xf>
    <xf numFmtId="164" fontId="7" fillId="0" borderId="1" xfId="0" applyNumberFormat="1" applyFont="1" applyBorder="1" applyAlignment="1" applyProtection="1">
      <alignment horizontal="left" wrapText="1"/>
      <protection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left"/>
    </xf>
    <xf numFmtId="0" fontId="4" fillId="2" borderId="0" xfId="0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14" fillId="0" borderId="1" xfId="0" applyNumberFormat="1" applyFont="1" applyBorder="1" applyAlignment="1">
      <alignment/>
    </xf>
    <xf numFmtId="0" fontId="14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3" fontId="0" fillId="0" borderId="1" xfId="0" applyNumberFormat="1" applyFont="1" applyBorder="1" applyAlignment="1">
      <alignment/>
    </xf>
    <xf numFmtId="0" fontId="5" fillId="0" borderId="1" xfId="0" applyFont="1" applyFill="1" applyBorder="1" applyAlignment="1">
      <alignment wrapText="1"/>
    </xf>
    <xf numFmtId="3" fontId="1" fillId="0" borderId="1" xfId="0" applyNumberFormat="1" applyFont="1" applyBorder="1" applyAlignment="1">
      <alignment/>
    </xf>
    <xf numFmtId="0" fontId="2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5" xfId="0" applyBorder="1" applyAlignment="1">
      <alignment/>
    </xf>
    <xf numFmtId="3" fontId="1" fillId="3" borderId="5" xfId="0" applyNumberFormat="1" applyFont="1" applyFill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/>
    </xf>
    <xf numFmtId="3" fontId="4" fillId="3" borderId="5" xfId="0" applyNumberFormat="1" applyFont="1" applyFill="1" applyBorder="1" applyAlignment="1">
      <alignment/>
    </xf>
    <xf numFmtId="3" fontId="4" fillId="2" borderId="5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3" borderId="5" xfId="0" applyNumberFormat="1" applyFont="1" applyFill="1" applyBorder="1" applyAlignment="1">
      <alignment/>
    </xf>
    <xf numFmtId="3" fontId="6" fillId="0" borderId="5" xfId="0" applyNumberFormat="1" applyFont="1" applyBorder="1" applyAlignment="1">
      <alignment/>
    </xf>
    <xf numFmtId="4" fontId="1" fillId="3" borderId="5" xfId="0" applyNumberFormat="1" applyFont="1" applyFill="1" applyBorder="1" applyAlignment="1">
      <alignment wrapText="1" shrinkToFit="1"/>
    </xf>
    <xf numFmtId="0" fontId="0" fillId="2" borderId="1" xfId="0" applyFill="1" applyBorder="1" applyAlignment="1">
      <alignment/>
    </xf>
    <xf numFmtId="3" fontId="0" fillId="2" borderId="1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14" fillId="2" borderId="1" xfId="0" applyNumberFormat="1" applyFont="1" applyFill="1" applyBorder="1" applyAlignment="1">
      <alignment/>
    </xf>
    <xf numFmtId="3" fontId="5" fillId="0" borderId="5" xfId="0" applyNumberFormat="1" applyFont="1" applyBorder="1" applyAlignment="1">
      <alignment/>
    </xf>
    <xf numFmtId="0" fontId="2" fillId="0" borderId="1" xfId="0" applyFont="1" applyFill="1" applyBorder="1" applyAlignment="1">
      <alignment wrapText="1"/>
    </xf>
    <xf numFmtId="0" fontId="1" fillId="0" borderId="6" xfId="0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14" fillId="0" borderId="5" xfId="0" applyNumberFormat="1" applyFont="1" applyBorder="1" applyAlignment="1">
      <alignment/>
    </xf>
    <xf numFmtId="3" fontId="13" fillId="0" borderId="1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gnoza%20d&#322;ugu%20-%20Za&#322;acznik%20Nr%204-anality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noza długu na dzień 29.1.20"/>
      <sheetName val="Prognoza długu na dzień 6.09.20"/>
      <sheetName val="Prognoza długu przed umorzeniam"/>
      <sheetName val="Prognoza długu po umorzeniach p"/>
      <sheetName val="Arkusz3"/>
    </sheetNames>
    <sheetDataSet>
      <sheetData sheetId="0">
        <row r="9">
          <cell r="G9">
            <v>758874.5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workbookViewId="0" topLeftCell="A1">
      <selection activeCell="A1" sqref="A1:H38"/>
    </sheetView>
  </sheetViews>
  <sheetFormatPr defaultColWidth="9.140625" defaultRowHeight="12.75"/>
  <cols>
    <col min="1" max="1" width="4.57421875" style="0" customWidth="1"/>
    <col min="2" max="2" width="67.421875" style="0" customWidth="1"/>
    <col min="3" max="3" width="12.7109375" style="0" customWidth="1"/>
    <col min="4" max="4" width="12.57421875" style="0" customWidth="1"/>
    <col min="5" max="5" width="12.7109375" style="0" customWidth="1"/>
    <col min="6" max="6" width="13.421875" style="0" customWidth="1"/>
    <col min="7" max="7" width="13.28125" style="0" customWidth="1"/>
    <col min="8" max="8" width="13.00390625" style="0" customWidth="1"/>
    <col min="9" max="9" width="9.8515625" style="0" customWidth="1"/>
  </cols>
  <sheetData>
    <row r="1" spans="6:10" ht="38.25" customHeight="1">
      <c r="F1" s="118" t="s">
        <v>42</v>
      </c>
      <c r="G1" s="118"/>
      <c r="H1" s="118"/>
      <c r="I1" s="51"/>
      <c r="J1" s="51"/>
    </row>
    <row r="2" spans="1:10" ht="25.5" customHeight="1">
      <c r="A2" s="1" t="s">
        <v>30</v>
      </c>
      <c r="B2" s="1"/>
      <c r="C2" s="2"/>
      <c r="D2" s="2"/>
      <c r="F2" s="51"/>
      <c r="G2" s="51"/>
      <c r="H2" s="51"/>
      <c r="I2" s="3"/>
      <c r="J2" s="3"/>
    </row>
    <row r="3" spans="1:5" s="5" customFormat="1" ht="12.75">
      <c r="A3" s="4" t="s">
        <v>31</v>
      </c>
      <c r="B3" s="4"/>
      <c r="C3"/>
      <c r="D3"/>
      <c r="E3"/>
    </row>
    <row r="4" spans="1:9" s="10" customFormat="1" ht="12.75">
      <c r="A4" s="119" t="s">
        <v>0</v>
      </c>
      <c r="B4" s="120" t="s">
        <v>1</v>
      </c>
      <c r="C4" s="7"/>
      <c r="D4" s="7"/>
      <c r="E4" s="7"/>
      <c r="F4" s="7"/>
      <c r="G4" s="7"/>
      <c r="H4" s="8"/>
      <c r="I4" s="9"/>
    </row>
    <row r="5" spans="1:8" s="10" customFormat="1" ht="64.5" customHeight="1">
      <c r="A5" s="119"/>
      <c r="B5" s="120"/>
      <c r="C5" s="6">
        <v>2007</v>
      </c>
      <c r="D5" s="6">
        <v>2008</v>
      </c>
      <c r="E5" s="6">
        <v>2009</v>
      </c>
      <c r="F5" s="6">
        <v>2010</v>
      </c>
      <c r="G5" s="6">
        <v>2011</v>
      </c>
      <c r="H5" s="6">
        <v>2012</v>
      </c>
    </row>
    <row r="6" spans="1:8" s="10" customFormat="1" ht="12.75">
      <c r="A6" s="11" t="s">
        <v>2</v>
      </c>
      <c r="B6" s="11" t="s">
        <v>3</v>
      </c>
      <c r="C6" s="68">
        <v>1962332</v>
      </c>
      <c r="D6" s="6"/>
      <c r="E6" s="13"/>
      <c r="F6" s="13"/>
      <c r="G6" s="13"/>
      <c r="H6" s="13"/>
    </row>
    <row r="7" spans="1:8" s="10" customFormat="1" ht="12.75">
      <c r="A7" s="14">
        <v>2</v>
      </c>
      <c r="B7" s="15" t="s">
        <v>4</v>
      </c>
      <c r="C7" s="16">
        <f aca="true" t="shared" si="0" ref="C7:H7">C8+C13+C14</f>
        <v>40182980</v>
      </c>
      <c r="D7" s="16">
        <f t="shared" si="0"/>
        <v>45107332.49794993</v>
      </c>
      <c r="E7" s="16">
        <f t="shared" si="0"/>
        <v>45964371.06318843</v>
      </c>
      <c r="F7" s="16">
        <f t="shared" si="0"/>
        <v>46837694.46859008</v>
      </c>
      <c r="G7" s="16">
        <f t="shared" si="0"/>
        <v>47727611.27902391</v>
      </c>
      <c r="H7" s="16">
        <f t="shared" si="0"/>
        <v>48634435.44569827</v>
      </c>
    </row>
    <row r="8" spans="1:8" s="10" customFormat="1" ht="12.75">
      <c r="A8" s="17" t="s">
        <v>5</v>
      </c>
      <c r="B8" s="11" t="s">
        <v>6</v>
      </c>
      <c r="C8" s="18">
        <f aca="true" t="shared" si="1" ref="C8:H8">SUM(C9:C12)</f>
        <v>11393174</v>
      </c>
      <c r="D8" s="18">
        <f t="shared" si="1"/>
        <v>12281529.067839</v>
      </c>
      <c r="E8" s="18">
        <f t="shared" si="1"/>
        <v>12611149.10017417</v>
      </c>
      <c r="F8" s="18">
        <f t="shared" si="1"/>
        <v>12949881.216685396</v>
      </c>
      <c r="G8" s="18">
        <f t="shared" si="1"/>
        <v>13297983.249562077</v>
      </c>
      <c r="H8" s="18">
        <f t="shared" si="1"/>
        <v>13655720.455352582</v>
      </c>
    </row>
    <row r="9" spans="1:8" s="10" customFormat="1" ht="12.75">
      <c r="A9" s="19">
        <v>1</v>
      </c>
      <c r="B9" s="19" t="s">
        <v>7</v>
      </c>
      <c r="C9" s="18">
        <v>1445670</v>
      </c>
      <c r="D9" s="18">
        <v>1836400.936209</v>
      </c>
      <c r="E9" s="18">
        <v>1891492.96429527</v>
      </c>
      <c r="F9" s="18">
        <v>1948237.7532241282</v>
      </c>
      <c r="G9" s="18">
        <v>2006684.8858208521</v>
      </c>
      <c r="H9" s="18">
        <v>2066885.4323954778</v>
      </c>
    </row>
    <row r="10" spans="1:8" s="10" customFormat="1" ht="12.75">
      <c r="A10" s="19">
        <v>2</v>
      </c>
      <c r="B10" s="19" t="s">
        <v>8</v>
      </c>
      <c r="C10" s="18">
        <v>267857</v>
      </c>
      <c r="D10" s="18">
        <v>415990.24163</v>
      </c>
      <c r="E10" s="18">
        <v>428469.94887890003</v>
      </c>
      <c r="F10" s="18">
        <v>441324.047345267</v>
      </c>
      <c r="G10" s="18">
        <v>454563.7687656251</v>
      </c>
      <c r="H10" s="18">
        <v>468200.68182859384</v>
      </c>
    </row>
    <row r="11" spans="1:8" s="10" customFormat="1" ht="12.75" customHeight="1">
      <c r="A11" s="19">
        <v>3</v>
      </c>
      <c r="B11" s="20" t="s">
        <v>9</v>
      </c>
      <c r="C11" s="18">
        <v>5910148</v>
      </c>
      <c r="D11" s="18">
        <f>C11*104%</f>
        <v>6146553.92</v>
      </c>
      <c r="E11" s="18">
        <f>D11*103%</f>
        <v>6330950.5376</v>
      </c>
      <c r="F11" s="18">
        <f>E11*103%</f>
        <v>6520879.053728</v>
      </c>
      <c r="G11" s="18">
        <f>F11*103%</f>
        <v>6716505.42533984</v>
      </c>
      <c r="H11" s="18">
        <f>G11*103%</f>
        <v>6918000.588100036</v>
      </c>
    </row>
    <row r="12" spans="1:8" s="10" customFormat="1" ht="12.75">
      <c r="A12" s="19">
        <v>4</v>
      </c>
      <c r="B12" s="19" t="s">
        <v>10</v>
      </c>
      <c r="C12" s="18">
        <v>3769499</v>
      </c>
      <c r="D12" s="18">
        <f>C12*103%</f>
        <v>3882583.97</v>
      </c>
      <c r="E12" s="18">
        <f>D12*102%</f>
        <v>3960235.6494000005</v>
      </c>
      <c r="F12" s="18">
        <f>E12*102%</f>
        <v>4039440.3623880004</v>
      </c>
      <c r="G12" s="18">
        <f>F12*102%</f>
        <v>4120229.1696357606</v>
      </c>
      <c r="H12" s="18">
        <f>G12*102%</f>
        <v>4202633.753028476</v>
      </c>
    </row>
    <row r="13" spans="1:8" s="10" customFormat="1" ht="12.75">
      <c r="A13" s="17" t="s">
        <v>11</v>
      </c>
      <c r="B13" s="11" t="s">
        <v>12</v>
      </c>
      <c r="C13" s="18">
        <v>21662757</v>
      </c>
      <c r="D13" s="18">
        <v>22175284.43011093</v>
      </c>
      <c r="E13" s="18">
        <v>22840542.96301426</v>
      </c>
      <c r="F13" s="18">
        <v>23525759.25190469</v>
      </c>
      <c r="G13" s="18">
        <v>24231532.02946183</v>
      </c>
      <c r="H13" s="18">
        <v>24958477.990345687</v>
      </c>
    </row>
    <row r="14" spans="1:8" s="10" customFormat="1" ht="19.5" customHeight="1">
      <c r="A14" s="17" t="s">
        <v>13</v>
      </c>
      <c r="B14" s="21" t="s">
        <v>14</v>
      </c>
      <c r="C14" s="18">
        <v>7127049</v>
      </c>
      <c r="D14" s="18">
        <v>10650519</v>
      </c>
      <c r="E14" s="18">
        <v>10512679</v>
      </c>
      <c r="F14" s="18">
        <v>10362054</v>
      </c>
      <c r="G14" s="18">
        <v>10198096</v>
      </c>
      <c r="H14" s="18">
        <v>10020237</v>
      </c>
    </row>
    <row r="15" spans="1:8" s="10" customFormat="1" ht="12.75">
      <c r="A15" s="14">
        <v>3</v>
      </c>
      <c r="B15" s="15" t="s">
        <v>15</v>
      </c>
      <c r="C15" s="16">
        <f aca="true" t="shared" si="2" ref="C15:H15">C16+C24+C29</f>
        <v>43826177</v>
      </c>
      <c r="D15" s="16">
        <f t="shared" si="2"/>
        <v>44163758</v>
      </c>
      <c r="E15" s="16">
        <f t="shared" si="2"/>
        <v>45107371</v>
      </c>
      <c r="F15" s="16">
        <f t="shared" si="2"/>
        <v>46046672</v>
      </c>
      <c r="G15" s="16">
        <f t="shared" si="2"/>
        <v>46879611</v>
      </c>
      <c r="H15" s="16">
        <f t="shared" si="2"/>
        <v>47862486</v>
      </c>
    </row>
    <row r="16" spans="1:8" s="25" customFormat="1" ht="22.5" customHeight="1">
      <c r="A16" s="22" t="s">
        <v>16</v>
      </c>
      <c r="B16" s="23" t="s">
        <v>17</v>
      </c>
      <c r="C16" s="24">
        <v>35862840</v>
      </c>
      <c r="D16" s="24">
        <v>35558190</v>
      </c>
      <c r="E16" s="24">
        <v>44889732</v>
      </c>
      <c r="F16" s="24">
        <v>45886823</v>
      </c>
      <c r="G16" s="24">
        <v>46797560</v>
      </c>
      <c r="H16" s="24">
        <v>47844411</v>
      </c>
    </row>
    <row r="17" spans="1:8" s="10" customFormat="1" ht="12.75">
      <c r="A17" s="19"/>
      <c r="B17" s="26" t="s">
        <v>18</v>
      </c>
      <c r="C17" s="18">
        <v>22909012</v>
      </c>
      <c r="D17" s="18">
        <f>C17*101.5%</f>
        <v>23252647.179999996</v>
      </c>
      <c r="E17" s="18">
        <f>D17*101.5%</f>
        <v>23601436.887699995</v>
      </c>
      <c r="F17" s="18">
        <f>E17*101.5%</f>
        <v>23955458.441015493</v>
      </c>
      <c r="G17" s="18">
        <f>F17*101.5%</f>
        <v>24314790.317630723</v>
      </c>
      <c r="H17" s="18">
        <f>G17*101.5%</f>
        <v>24679512.17239518</v>
      </c>
    </row>
    <row r="18" spans="1:8" s="10" customFormat="1" ht="15.75" customHeight="1">
      <c r="A18" s="27">
        <v>4</v>
      </c>
      <c r="B18" s="28" t="s">
        <v>19</v>
      </c>
      <c r="C18" s="18">
        <f aca="true" t="shared" si="3" ref="C18:H18">C6+C7-C16</f>
        <v>6282472</v>
      </c>
      <c r="D18" s="18">
        <f t="shared" si="3"/>
        <v>9549142.497949928</v>
      </c>
      <c r="E18" s="18">
        <f t="shared" si="3"/>
        <v>1074639.0631884336</v>
      </c>
      <c r="F18" s="18">
        <f t="shared" si="3"/>
        <v>950871.4685900807</v>
      </c>
      <c r="G18" s="18">
        <f t="shared" si="3"/>
        <v>930051.2790239081</v>
      </c>
      <c r="H18" s="18">
        <f t="shared" si="3"/>
        <v>790024.4456982687</v>
      </c>
    </row>
    <row r="19" spans="1:8" s="10" customFormat="1" ht="12.75">
      <c r="A19" s="27">
        <v>5</v>
      </c>
      <c r="B19" s="29" t="s">
        <v>20</v>
      </c>
      <c r="C19" s="12">
        <f aca="true" t="shared" si="4" ref="C19:H19">C20+C24</f>
        <v>1101483</v>
      </c>
      <c r="D19" s="12">
        <f t="shared" si="4"/>
        <v>1229142</v>
      </c>
      <c r="E19" s="12">
        <f t="shared" si="4"/>
        <v>1074639</v>
      </c>
      <c r="F19" s="12">
        <f t="shared" si="4"/>
        <v>950871</v>
      </c>
      <c r="G19" s="12">
        <f t="shared" si="4"/>
        <v>930051</v>
      </c>
      <c r="H19" s="12">
        <f t="shared" si="4"/>
        <v>790024</v>
      </c>
    </row>
    <row r="20" spans="1:8" s="10" customFormat="1" ht="27.75" customHeight="1">
      <c r="A20" s="30" t="s">
        <v>21</v>
      </c>
      <c r="B20" s="31" t="s">
        <v>22</v>
      </c>
      <c r="C20" s="32">
        <f aca="true" t="shared" si="5" ref="C20:H20">SUM(C21:C23)</f>
        <v>838150</v>
      </c>
      <c r="D20" s="32">
        <f t="shared" si="5"/>
        <v>943574</v>
      </c>
      <c r="E20" s="32">
        <f t="shared" si="5"/>
        <v>857000</v>
      </c>
      <c r="F20" s="32">
        <f t="shared" si="5"/>
        <v>791022</v>
      </c>
      <c r="G20" s="32">
        <f t="shared" si="5"/>
        <v>848000</v>
      </c>
      <c r="H20" s="32">
        <f t="shared" si="5"/>
        <v>771949</v>
      </c>
    </row>
    <row r="21" spans="1:8" s="10" customFormat="1" ht="15" customHeight="1">
      <c r="A21" s="33">
        <v>1</v>
      </c>
      <c r="B21" s="34" t="s">
        <v>32</v>
      </c>
      <c r="C21" s="35">
        <v>838150</v>
      </c>
      <c r="D21" s="35">
        <v>668054</v>
      </c>
      <c r="E21" s="35">
        <v>384642</v>
      </c>
      <c r="F21" s="35">
        <v>372611</v>
      </c>
      <c r="G21" s="35">
        <v>133611</v>
      </c>
      <c r="H21" s="35">
        <v>133612</v>
      </c>
    </row>
    <row r="22" spans="1:8" s="10" customFormat="1" ht="27.75" customHeight="1">
      <c r="A22" s="36">
        <v>2</v>
      </c>
      <c r="B22" s="37" t="s">
        <v>33</v>
      </c>
      <c r="C22" s="38">
        <v>0</v>
      </c>
      <c r="D22" s="38">
        <v>30000</v>
      </c>
      <c r="E22" s="38">
        <v>30000</v>
      </c>
      <c r="F22" s="38">
        <v>29418</v>
      </c>
      <c r="G22" s="38">
        <v>29417</v>
      </c>
      <c r="H22" s="38">
        <v>0</v>
      </c>
    </row>
    <row r="23" spans="1:8" s="10" customFormat="1" ht="20.25" customHeight="1">
      <c r="A23" s="36">
        <v>3</v>
      </c>
      <c r="B23" s="39" t="s">
        <v>34</v>
      </c>
      <c r="C23" s="40">
        <v>0</v>
      </c>
      <c r="D23" s="40">
        <v>245520</v>
      </c>
      <c r="E23" s="40">
        <v>442358</v>
      </c>
      <c r="F23" s="40">
        <v>388993</v>
      </c>
      <c r="G23" s="40">
        <v>684972</v>
      </c>
      <c r="H23" s="40">
        <v>638337</v>
      </c>
    </row>
    <row r="24" spans="1:8" s="10" customFormat="1" ht="12.75">
      <c r="A24" s="30" t="s">
        <v>23</v>
      </c>
      <c r="B24" s="15" t="s">
        <v>24</v>
      </c>
      <c r="C24" s="16">
        <f aca="true" t="shared" si="6" ref="C24:H24">SUM(C25:C27)</f>
        <v>263333</v>
      </c>
      <c r="D24" s="16">
        <f t="shared" si="6"/>
        <v>285568</v>
      </c>
      <c r="E24" s="16">
        <f t="shared" si="6"/>
        <v>217639</v>
      </c>
      <c r="F24" s="16">
        <f t="shared" si="6"/>
        <v>159849</v>
      </c>
      <c r="G24" s="16">
        <f t="shared" si="6"/>
        <v>82051</v>
      </c>
      <c r="H24" s="16">
        <f t="shared" si="6"/>
        <v>18075</v>
      </c>
    </row>
    <row r="25" spans="1:8" s="10" customFormat="1" ht="19.5" customHeight="1">
      <c r="A25" s="41">
        <v>1</v>
      </c>
      <c r="B25" s="39" t="s">
        <v>35</v>
      </c>
      <c r="C25" s="42">
        <v>174545</v>
      </c>
      <c r="D25" s="43">
        <v>110611</v>
      </c>
      <c r="E25" s="43">
        <v>70512</v>
      </c>
      <c r="F25" s="43">
        <v>45134</v>
      </c>
      <c r="G25" s="43">
        <v>20707</v>
      </c>
      <c r="H25" s="43">
        <v>6419</v>
      </c>
    </row>
    <row r="26" spans="1:8" s="84" customFormat="1" ht="39" customHeight="1">
      <c r="A26" s="78">
        <v>2</v>
      </c>
      <c r="B26" s="37" t="s">
        <v>36</v>
      </c>
      <c r="C26" s="82">
        <v>2426</v>
      </c>
      <c r="D26" s="83">
        <v>3547</v>
      </c>
      <c r="E26" s="83">
        <v>2497</v>
      </c>
      <c r="F26" s="83">
        <v>1459</v>
      </c>
      <c r="G26" s="83">
        <v>515</v>
      </c>
      <c r="H26" s="83">
        <v>0</v>
      </c>
    </row>
    <row r="27" spans="1:8" ht="27" customHeight="1">
      <c r="A27" s="41">
        <v>3</v>
      </c>
      <c r="B27" s="39" t="s">
        <v>37</v>
      </c>
      <c r="C27" s="43">
        <v>86362</v>
      </c>
      <c r="D27" s="43">
        <v>171410</v>
      </c>
      <c r="E27" s="43">
        <v>144630</v>
      </c>
      <c r="F27" s="43">
        <v>113256</v>
      </c>
      <c r="G27" s="43">
        <v>60829</v>
      </c>
      <c r="H27" s="43">
        <v>11656</v>
      </c>
    </row>
    <row r="28" spans="1:8" s="10" customFormat="1" ht="12.75">
      <c r="A28" s="27">
        <v>4</v>
      </c>
      <c r="B28" s="28" t="s">
        <v>25</v>
      </c>
      <c r="C28" s="44">
        <f aca="true" t="shared" si="7" ref="C28:H28">C18-C19</f>
        <v>5180989</v>
      </c>
      <c r="D28" s="44">
        <f t="shared" si="7"/>
        <v>8320000.497949928</v>
      </c>
      <c r="E28" s="44">
        <f t="shared" si="7"/>
        <v>0.06318843364715576</v>
      </c>
      <c r="F28" s="44">
        <f t="shared" si="7"/>
        <v>0.4685900807380676</v>
      </c>
      <c r="G28" s="44">
        <f t="shared" si="7"/>
        <v>0.2790239080786705</v>
      </c>
      <c r="H28" s="44">
        <f t="shared" si="7"/>
        <v>0.4456982687115669</v>
      </c>
    </row>
    <row r="29" spans="1:8" s="10" customFormat="1" ht="12.75">
      <c r="A29" s="27">
        <v>5</v>
      </c>
      <c r="B29" s="28" t="s">
        <v>26</v>
      </c>
      <c r="C29" s="18">
        <v>7700004</v>
      </c>
      <c r="D29" s="18">
        <v>8320000</v>
      </c>
      <c r="E29" s="18">
        <v>0</v>
      </c>
      <c r="F29" s="18">
        <v>0</v>
      </c>
      <c r="G29" s="18">
        <v>0</v>
      </c>
      <c r="H29" s="18">
        <v>0</v>
      </c>
    </row>
    <row r="30" spans="1:8" s="10" customFormat="1" ht="12.75">
      <c r="A30" s="30">
        <v>6</v>
      </c>
      <c r="B30" s="15" t="s">
        <v>57</v>
      </c>
      <c r="C30" s="45">
        <f aca="true" t="shared" si="8" ref="C30:H30">C29-C28</f>
        <v>2519015</v>
      </c>
      <c r="D30" s="45">
        <f t="shared" si="8"/>
        <v>-0.4979499280452728</v>
      </c>
      <c r="E30" s="45">
        <f t="shared" si="8"/>
        <v>-0.06318843364715576</v>
      </c>
      <c r="F30" s="45">
        <f t="shared" si="8"/>
        <v>-0.4685900807380676</v>
      </c>
      <c r="G30" s="45">
        <f t="shared" si="8"/>
        <v>-0.2790239080786705</v>
      </c>
      <c r="H30" s="45">
        <f t="shared" si="8"/>
        <v>-0.4456982687115669</v>
      </c>
    </row>
    <row r="31" spans="1:8" s="10" customFormat="1" ht="14.25" customHeight="1">
      <c r="A31" s="27" t="s">
        <v>53</v>
      </c>
      <c r="B31" s="46" t="s">
        <v>38</v>
      </c>
      <c r="C31" s="72">
        <v>118835</v>
      </c>
      <c r="D31" s="18"/>
      <c r="E31" s="18"/>
      <c r="F31" s="18"/>
      <c r="G31" s="18"/>
      <c r="H31" s="18"/>
    </row>
    <row r="32" spans="1:8" s="10" customFormat="1" ht="16.5" customHeight="1">
      <c r="A32" s="27" t="s">
        <v>54</v>
      </c>
      <c r="B32" s="70" t="s">
        <v>39</v>
      </c>
      <c r="C32" s="72">
        <v>1979000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</row>
    <row r="33" spans="1:8" s="10" customFormat="1" ht="15.75" customHeight="1">
      <c r="A33" s="27" t="s">
        <v>55</v>
      </c>
      <c r="B33" s="69" t="s">
        <v>40</v>
      </c>
      <c r="C33" s="72">
        <v>175270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</row>
    <row r="34" spans="1:8" s="10" customFormat="1" ht="14.25" customHeight="1">
      <c r="A34" s="27" t="s">
        <v>56</v>
      </c>
      <c r="B34" s="71" t="s">
        <v>41</v>
      </c>
      <c r="C34" s="72">
        <v>245910</v>
      </c>
      <c r="D34" s="18"/>
      <c r="E34" s="18"/>
      <c r="F34" s="18"/>
      <c r="G34" s="18"/>
      <c r="H34" s="18"/>
    </row>
    <row r="35" spans="1:8" s="10" customFormat="1" ht="25.5" customHeight="1">
      <c r="A35" s="30">
        <v>7</v>
      </c>
      <c r="B35" s="47" t="s">
        <v>27</v>
      </c>
      <c r="C35" s="48">
        <f aca="true" t="shared" si="9" ref="C35:H35">C19/C7*100</f>
        <v>2.741168026861124</v>
      </c>
      <c r="D35" s="48">
        <f t="shared" si="9"/>
        <v>2.7249272611184954</v>
      </c>
      <c r="E35" s="48">
        <f t="shared" si="9"/>
        <v>2.3379826050979036</v>
      </c>
      <c r="F35" s="48">
        <f t="shared" si="9"/>
        <v>2.030140490022765</v>
      </c>
      <c r="G35" s="48">
        <f t="shared" si="9"/>
        <v>1.9486644629306091</v>
      </c>
      <c r="H35" s="48">
        <f t="shared" si="9"/>
        <v>1.6244128111286176</v>
      </c>
    </row>
    <row r="36" spans="3:8" ht="12.75">
      <c r="C36" s="49"/>
      <c r="D36" s="50"/>
      <c r="E36" s="51"/>
      <c r="H36" s="49"/>
    </row>
    <row r="37" spans="1:7" ht="14.25" customHeight="1">
      <c r="A37" s="52"/>
      <c r="B37" s="53"/>
      <c r="C37" s="54"/>
      <c r="F37" s="55" t="s">
        <v>28</v>
      </c>
      <c r="G37" s="55"/>
    </row>
    <row r="38" spans="5:6" ht="21" customHeight="1">
      <c r="E38" s="51"/>
      <c r="F38" s="51" t="s">
        <v>29</v>
      </c>
    </row>
    <row r="40" ht="12.75">
      <c r="C40" s="49"/>
    </row>
    <row r="41" spans="3:8" ht="12.75">
      <c r="C41" s="49"/>
      <c r="E41" s="121"/>
      <c r="F41" s="121"/>
      <c r="G41" s="121"/>
      <c r="H41" s="121"/>
    </row>
    <row r="46" spans="1:4" ht="12.75">
      <c r="A46" s="1"/>
      <c r="B46" s="1"/>
      <c r="C46" s="56"/>
      <c r="D46" s="56"/>
    </row>
    <row r="47" spans="1:9" ht="12.75">
      <c r="A47" s="57"/>
      <c r="B47" s="57"/>
      <c r="C47" s="58"/>
      <c r="D47" s="58"/>
      <c r="E47" s="5"/>
      <c r="F47" s="5"/>
      <c r="G47" s="5"/>
      <c r="H47" s="5"/>
      <c r="I47" s="5"/>
    </row>
    <row r="48" spans="1:9" ht="12.75">
      <c r="A48" s="58"/>
      <c r="B48" s="58"/>
      <c r="C48" s="58"/>
      <c r="D48" s="58"/>
      <c r="E48" s="5"/>
      <c r="F48" s="5"/>
      <c r="G48" s="5"/>
      <c r="H48" s="5"/>
      <c r="I48" s="5"/>
    </row>
    <row r="49" spans="1:9" ht="12.75">
      <c r="A49" s="58"/>
      <c r="B49" s="58"/>
      <c r="C49" s="58"/>
      <c r="D49" s="58"/>
      <c r="E49" s="5"/>
      <c r="F49" s="5"/>
      <c r="G49" s="5"/>
      <c r="H49" s="5"/>
      <c r="I49" s="5"/>
    </row>
    <row r="50" spans="1:9" ht="12.75">
      <c r="A50" s="58"/>
      <c r="B50" s="58"/>
      <c r="C50" s="58"/>
      <c r="D50" s="58"/>
      <c r="E50" s="5"/>
      <c r="F50" s="5"/>
      <c r="G50" s="5"/>
      <c r="H50" s="5"/>
      <c r="I50" s="5"/>
    </row>
    <row r="51" spans="1:9" ht="12.75">
      <c r="A51" s="58"/>
      <c r="B51" s="58"/>
      <c r="C51" s="59"/>
      <c r="D51" s="59"/>
      <c r="E51" s="59"/>
      <c r="F51" s="59"/>
      <c r="G51" s="59"/>
      <c r="H51" s="59"/>
      <c r="I51" s="59"/>
    </row>
    <row r="52" spans="1:9" ht="12.75">
      <c r="A52" s="57"/>
      <c r="B52" s="57"/>
      <c r="C52" s="59"/>
      <c r="D52" s="59"/>
      <c r="E52" s="5"/>
      <c r="F52" s="5"/>
      <c r="G52" s="5"/>
      <c r="H52" s="5"/>
      <c r="I52" s="5"/>
    </row>
    <row r="53" spans="1:9" ht="12.75">
      <c r="A53" s="60"/>
      <c r="B53" s="57"/>
      <c r="C53" s="54"/>
      <c r="D53" s="54"/>
      <c r="E53" s="54"/>
      <c r="F53" s="54"/>
      <c r="G53" s="54"/>
      <c r="H53" s="54"/>
      <c r="I53" s="54"/>
    </row>
    <row r="54" spans="1:9" ht="12.75">
      <c r="A54" s="61"/>
      <c r="B54" s="57"/>
      <c r="C54" s="54"/>
      <c r="D54" s="54"/>
      <c r="E54" s="54"/>
      <c r="F54" s="54"/>
      <c r="G54" s="54"/>
      <c r="H54" s="54"/>
      <c r="I54" s="54"/>
    </row>
    <row r="55" spans="1:9" ht="12.75">
      <c r="A55" s="58"/>
      <c r="B55" s="58"/>
      <c r="C55" s="54"/>
      <c r="D55" s="54"/>
      <c r="E55" s="50"/>
      <c r="F55" s="50"/>
      <c r="G55" s="50"/>
      <c r="H55" s="50"/>
      <c r="I55" s="50"/>
    </row>
    <row r="56" spans="1:9" ht="12.75">
      <c r="A56" s="58"/>
      <c r="B56" s="58"/>
      <c r="C56" s="54"/>
      <c r="D56" s="54"/>
      <c r="E56" s="50"/>
      <c r="F56" s="50"/>
      <c r="G56" s="50"/>
      <c r="H56" s="50"/>
      <c r="I56" s="50"/>
    </row>
    <row r="57" spans="1:9" ht="12.75">
      <c r="A57" s="58"/>
      <c r="B57" s="58"/>
      <c r="C57" s="54"/>
      <c r="D57" s="54"/>
      <c r="E57" s="50"/>
      <c r="F57" s="50"/>
      <c r="G57" s="50"/>
      <c r="H57" s="50"/>
      <c r="I57" s="50"/>
    </row>
    <row r="58" spans="1:9" ht="12.75">
      <c r="A58" s="58"/>
      <c r="B58" s="58"/>
      <c r="C58" s="54"/>
      <c r="D58" s="54"/>
      <c r="E58" s="54"/>
      <c r="F58" s="54"/>
      <c r="G58" s="54"/>
      <c r="H58" s="54"/>
      <c r="I58" s="5"/>
    </row>
    <row r="59" spans="1:9" ht="12.75">
      <c r="A59" s="58"/>
      <c r="B59" s="58"/>
      <c r="C59" s="54"/>
      <c r="D59" s="54"/>
      <c r="E59" s="50"/>
      <c r="F59" s="50"/>
      <c r="G59" s="50"/>
      <c r="H59" s="50"/>
      <c r="I59" s="5"/>
    </row>
    <row r="60" spans="1:9" ht="12.75">
      <c r="A60" s="58"/>
      <c r="B60" s="58"/>
      <c r="C60" s="54"/>
      <c r="D60" s="54"/>
      <c r="E60" s="50"/>
      <c r="F60" s="50"/>
      <c r="G60" s="50"/>
      <c r="H60" s="50"/>
      <c r="I60" s="50"/>
    </row>
    <row r="61" spans="1:9" ht="12.75">
      <c r="A61" s="61"/>
      <c r="B61" s="57"/>
      <c r="C61" s="54"/>
      <c r="D61" s="54"/>
      <c r="E61" s="54"/>
      <c r="F61" s="54"/>
      <c r="G61" s="54"/>
      <c r="H61" s="54"/>
      <c r="I61" s="54"/>
    </row>
    <row r="62" spans="1:9" ht="12.75">
      <c r="A62" s="61"/>
      <c r="B62" s="57"/>
      <c r="C62" s="54"/>
      <c r="D62" s="54"/>
      <c r="E62" s="54"/>
      <c r="F62" s="54"/>
      <c r="G62" s="54"/>
      <c r="H62" s="54"/>
      <c r="I62" s="54"/>
    </row>
    <row r="63" spans="1:9" ht="12.75">
      <c r="A63" s="61"/>
      <c r="B63" s="57"/>
      <c r="C63" s="54"/>
      <c r="D63" s="54"/>
      <c r="E63" s="5"/>
      <c r="F63" s="5"/>
      <c r="G63" s="5"/>
      <c r="H63" s="5"/>
      <c r="I63" s="5"/>
    </row>
    <row r="64" spans="1:9" ht="12.75">
      <c r="A64" s="61"/>
      <c r="B64" s="57"/>
      <c r="C64" s="54"/>
      <c r="D64" s="54"/>
      <c r="E64" s="5"/>
      <c r="F64" s="5"/>
      <c r="G64" s="5"/>
      <c r="H64" s="5"/>
      <c r="I64" s="5"/>
    </row>
    <row r="65" spans="1:9" ht="12.75">
      <c r="A65" s="61"/>
      <c r="B65" s="57"/>
      <c r="C65" s="54"/>
      <c r="D65" s="54"/>
      <c r="E65" s="54"/>
      <c r="F65" s="54"/>
      <c r="G65" s="54"/>
      <c r="H65" s="54"/>
      <c r="I65" s="54"/>
    </row>
    <row r="66" spans="1:9" ht="12.75">
      <c r="A66" s="61"/>
      <c r="B66" s="57"/>
      <c r="C66" s="54"/>
      <c r="D66" s="54"/>
      <c r="E66" s="5"/>
      <c r="F66" s="5"/>
      <c r="G66" s="5"/>
      <c r="H66" s="5"/>
      <c r="I66" s="5"/>
    </row>
    <row r="67" spans="1:9" ht="12.75">
      <c r="A67" s="61"/>
      <c r="B67" s="57"/>
      <c r="C67" s="54"/>
      <c r="D67" s="54"/>
      <c r="E67" s="5"/>
      <c r="F67" s="5"/>
      <c r="G67" s="5"/>
      <c r="H67" s="5"/>
      <c r="I67" s="5"/>
    </row>
    <row r="68" spans="1:9" ht="12.75">
      <c r="A68" s="61"/>
      <c r="B68" s="57"/>
      <c r="C68" s="54"/>
      <c r="D68" s="54"/>
      <c r="E68" s="5"/>
      <c r="F68" s="5"/>
      <c r="G68" s="5"/>
      <c r="H68" s="5"/>
      <c r="I68" s="5"/>
    </row>
    <row r="69" spans="1:9" ht="12.75">
      <c r="A69" s="61"/>
      <c r="B69" s="57"/>
      <c r="C69" s="54"/>
      <c r="D69" s="54"/>
      <c r="E69" s="5"/>
      <c r="F69" s="5"/>
      <c r="G69" s="5"/>
      <c r="H69" s="5"/>
      <c r="I69" s="5"/>
    </row>
    <row r="70" spans="1:9" ht="12.75">
      <c r="A70" s="60"/>
      <c r="B70" s="57"/>
      <c r="C70" s="54"/>
      <c r="D70" s="54"/>
      <c r="E70" s="54"/>
      <c r="F70" s="54"/>
      <c r="G70" s="54"/>
      <c r="H70" s="54"/>
      <c r="I70" s="54"/>
    </row>
    <row r="71" spans="1:9" ht="12.75">
      <c r="A71" s="61"/>
      <c r="B71" s="57"/>
      <c r="C71" s="54"/>
      <c r="D71" s="54"/>
      <c r="E71" s="54"/>
      <c r="F71" s="54"/>
      <c r="G71" s="54"/>
      <c r="H71" s="54"/>
      <c r="I71" s="54"/>
    </row>
    <row r="72" spans="1:9" ht="12.75">
      <c r="A72" s="61"/>
      <c r="B72" s="57"/>
      <c r="C72" s="54"/>
      <c r="D72" s="54"/>
      <c r="E72" s="5"/>
      <c r="F72" s="5"/>
      <c r="G72" s="5"/>
      <c r="H72" s="5"/>
      <c r="I72" s="5"/>
    </row>
    <row r="73" spans="1:9" ht="12.75">
      <c r="A73" s="60"/>
      <c r="B73" s="62"/>
      <c r="C73" s="54"/>
      <c r="D73" s="54"/>
      <c r="E73" s="54"/>
      <c r="F73" s="54"/>
      <c r="G73" s="54"/>
      <c r="H73" s="54"/>
      <c r="I73" s="54"/>
    </row>
    <row r="74" spans="1:9" ht="12.75">
      <c r="A74" s="52"/>
      <c r="B74" s="63"/>
      <c r="C74" s="54"/>
      <c r="D74" s="54"/>
      <c r="E74" s="5"/>
      <c r="F74" s="5"/>
      <c r="G74" s="5"/>
      <c r="H74" s="5"/>
      <c r="I74" s="5"/>
    </row>
    <row r="75" spans="1:9" ht="12.75">
      <c r="A75" s="52"/>
      <c r="B75" s="64"/>
      <c r="C75" s="54"/>
      <c r="D75" s="54"/>
      <c r="E75" s="5"/>
      <c r="F75" s="5"/>
      <c r="G75" s="5"/>
      <c r="H75" s="5"/>
      <c r="I75" s="5"/>
    </row>
    <row r="76" spans="1:9" ht="12.75">
      <c r="A76" s="52"/>
      <c r="B76" s="5"/>
      <c r="C76" s="54"/>
      <c r="D76" s="54"/>
      <c r="E76" s="5"/>
      <c r="F76" s="5"/>
      <c r="G76" s="5"/>
      <c r="H76" s="5"/>
      <c r="I76" s="5"/>
    </row>
    <row r="77" spans="1:9" ht="12.75">
      <c r="A77" s="52"/>
      <c r="B77" s="61"/>
      <c r="C77" s="54"/>
      <c r="D77" s="54"/>
      <c r="E77" s="5"/>
      <c r="F77" s="5"/>
      <c r="G77" s="65"/>
      <c r="H77" s="5"/>
      <c r="I77" s="66"/>
    </row>
    <row r="78" spans="1:9" ht="12.75">
      <c r="A78" s="52"/>
      <c r="B78" s="67"/>
      <c r="C78" s="65"/>
      <c r="D78" s="65"/>
      <c r="E78" s="5"/>
      <c r="F78" s="5"/>
      <c r="G78" s="5"/>
      <c r="H78" s="5"/>
      <c r="I78" s="5"/>
    </row>
    <row r="79" spans="1:9" ht="12.75">
      <c r="A79" s="60"/>
      <c r="B79" s="62"/>
      <c r="C79" s="65"/>
      <c r="D79" s="65"/>
      <c r="E79" s="5"/>
      <c r="F79" s="5"/>
      <c r="G79" s="5"/>
      <c r="H79" s="5"/>
      <c r="I79" s="5"/>
    </row>
    <row r="80" spans="1:9" ht="12.75">
      <c r="A80" s="57"/>
      <c r="B80" s="57"/>
      <c r="C80" s="50"/>
      <c r="D80" s="50"/>
      <c r="E80" s="50"/>
      <c r="F80" s="50"/>
      <c r="G80" s="50"/>
      <c r="H80" s="50"/>
      <c r="I80" s="50"/>
    </row>
    <row r="81" spans="1:9" ht="12.75">
      <c r="A81" s="57"/>
      <c r="B81" s="57"/>
      <c r="C81" s="50"/>
      <c r="D81" s="50"/>
      <c r="E81" s="50"/>
      <c r="F81" s="50"/>
      <c r="G81" s="50"/>
      <c r="H81" s="50"/>
      <c r="I81" s="50"/>
    </row>
    <row r="82" spans="1:9" ht="12.75">
      <c r="A82" s="57"/>
      <c r="B82" s="62"/>
      <c r="C82" s="5"/>
      <c r="D82" s="5"/>
      <c r="E82" s="5"/>
      <c r="F82" s="5"/>
      <c r="G82" s="5"/>
      <c r="H82" s="5"/>
      <c r="I82" s="5"/>
    </row>
    <row r="83" spans="1:9" ht="12.75">
      <c r="A83" s="57"/>
      <c r="B83" s="62"/>
      <c r="C83" s="5"/>
      <c r="D83" s="5"/>
      <c r="E83" s="5"/>
      <c r="F83" s="5"/>
      <c r="G83" s="5"/>
      <c r="H83" s="5"/>
      <c r="I83" s="5"/>
    </row>
    <row r="84" spans="1:9" ht="12.75">
      <c r="A84" s="62"/>
      <c r="B84" s="62"/>
      <c r="C84" s="5"/>
      <c r="D84" s="5"/>
      <c r="E84" s="5"/>
      <c r="F84" s="5"/>
      <c r="G84" s="5"/>
      <c r="H84" s="5"/>
      <c r="I84" s="5"/>
    </row>
    <row r="85" spans="1:9" ht="12.75">
      <c r="A85" s="62"/>
      <c r="B85" s="62"/>
      <c r="C85" s="5"/>
      <c r="D85" s="5"/>
      <c r="E85" s="5"/>
      <c r="F85" s="5"/>
      <c r="G85" s="5"/>
      <c r="H85" s="5"/>
      <c r="I85" s="5"/>
    </row>
    <row r="86" spans="1:9" ht="12.75">
      <c r="A86" s="62"/>
      <c r="B86" s="62"/>
      <c r="C86" s="50"/>
      <c r="D86" s="50"/>
      <c r="E86" s="50"/>
      <c r="F86" s="50"/>
      <c r="G86" s="50"/>
      <c r="H86" s="50"/>
      <c r="I86" s="50"/>
    </row>
    <row r="87" spans="1:9" ht="12.75">
      <c r="A87" s="57"/>
      <c r="B87" s="62"/>
      <c r="C87" s="50"/>
      <c r="D87" s="50"/>
      <c r="E87" s="50"/>
      <c r="F87" s="50"/>
      <c r="G87" s="50"/>
      <c r="H87" s="50"/>
      <c r="I87" s="50"/>
    </row>
    <row r="88" spans="1:9" ht="12.75">
      <c r="A88" s="62"/>
      <c r="B88" s="62"/>
      <c r="C88" s="50"/>
      <c r="D88" s="50"/>
      <c r="E88" s="50"/>
      <c r="F88" s="50"/>
      <c r="G88" s="50"/>
      <c r="H88" s="50"/>
      <c r="I88" s="50"/>
    </row>
    <row r="89" spans="1:9" ht="12.75">
      <c r="A89" s="5"/>
      <c r="B89" s="5"/>
      <c r="C89" s="5"/>
      <c r="D89" s="5"/>
      <c r="E89" s="5"/>
      <c r="F89" s="5"/>
      <c r="G89" s="5"/>
      <c r="H89" s="5"/>
      <c r="I89" s="5"/>
    </row>
    <row r="90" spans="2:9" ht="12.75">
      <c r="B90" s="5"/>
      <c r="C90" s="5"/>
      <c r="D90" s="5"/>
      <c r="E90" s="5"/>
      <c r="F90" s="5"/>
      <c r="G90" s="5"/>
      <c r="H90" s="5"/>
      <c r="I90" s="5"/>
    </row>
    <row r="91" spans="2:9" ht="12.75">
      <c r="B91" s="5"/>
      <c r="C91" s="5"/>
      <c r="D91" s="5"/>
      <c r="E91" s="5"/>
      <c r="F91" s="5"/>
      <c r="G91" s="5"/>
      <c r="H91" s="5"/>
      <c r="I91" s="5"/>
    </row>
    <row r="92" spans="2:9" ht="12.75">
      <c r="B92" s="5"/>
      <c r="C92" s="5"/>
      <c r="D92" s="5"/>
      <c r="E92" s="5"/>
      <c r="F92" s="5"/>
      <c r="G92" s="5"/>
      <c r="H92" s="5"/>
      <c r="I92" s="5"/>
    </row>
    <row r="93" spans="2:9" ht="12.75">
      <c r="B93" s="5"/>
      <c r="C93" s="5"/>
      <c r="D93" s="5"/>
      <c r="E93" s="5"/>
      <c r="F93" s="5"/>
      <c r="G93" s="55"/>
      <c r="H93" s="55"/>
      <c r="I93" s="5"/>
    </row>
    <row r="94" spans="2:9" ht="12.75">
      <c r="B94" s="5"/>
      <c r="C94" s="5"/>
      <c r="D94" s="5"/>
      <c r="E94" s="5"/>
      <c r="F94" s="5"/>
      <c r="G94" s="5"/>
      <c r="H94" s="5"/>
      <c r="I94" s="5"/>
    </row>
    <row r="95" spans="2:9" ht="12.75">
      <c r="B95" s="5"/>
      <c r="C95" s="5"/>
      <c r="D95" s="5"/>
      <c r="E95" s="5"/>
      <c r="F95" s="5"/>
      <c r="G95" s="5"/>
      <c r="H95" s="5"/>
      <c r="I95" s="5"/>
    </row>
    <row r="96" spans="2:9" ht="12.75">
      <c r="B96" s="5"/>
      <c r="C96" s="5"/>
      <c r="D96" s="5"/>
      <c r="E96" s="5"/>
      <c r="F96" s="5"/>
      <c r="G96" s="5"/>
      <c r="H96" s="5"/>
      <c r="I96" s="5"/>
    </row>
    <row r="97" spans="2:9" ht="12.75">
      <c r="B97" s="5"/>
      <c r="C97" s="5"/>
      <c r="D97" s="5"/>
      <c r="E97" s="5"/>
      <c r="F97" s="5"/>
      <c r="G97" s="5"/>
      <c r="H97" s="5"/>
      <c r="I97" s="5"/>
    </row>
    <row r="98" spans="2:9" ht="12.75">
      <c r="B98" s="5"/>
      <c r="C98" s="5"/>
      <c r="D98" s="5"/>
      <c r="E98" s="5"/>
      <c r="F98" s="5"/>
      <c r="G98" s="5"/>
      <c r="H98" s="5"/>
      <c r="I98" s="5"/>
    </row>
    <row r="99" spans="2:9" ht="12.75">
      <c r="B99" s="5"/>
      <c r="C99" s="5"/>
      <c r="D99" s="5"/>
      <c r="E99" s="5"/>
      <c r="F99" s="5"/>
      <c r="G99" s="5"/>
      <c r="H99" s="5"/>
      <c r="I99" s="5"/>
    </row>
  </sheetData>
  <mergeCells count="4">
    <mergeCell ref="F1:H1"/>
    <mergeCell ref="A4:A5"/>
    <mergeCell ref="B4:B5"/>
    <mergeCell ref="E41:H4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workbookViewId="0" topLeftCell="A1">
      <selection activeCell="A1" sqref="A1:IV16384"/>
    </sheetView>
  </sheetViews>
  <sheetFormatPr defaultColWidth="9.140625" defaultRowHeight="12.75"/>
  <cols>
    <col min="1" max="1" width="4.57421875" style="0" customWidth="1"/>
    <col min="2" max="2" width="67.421875" style="0" customWidth="1"/>
    <col min="3" max="3" width="12.7109375" style="0" customWidth="1"/>
    <col min="4" max="4" width="12.57421875" style="0" customWidth="1"/>
    <col min="5" max="5" width="12.7109375" style="0" customWidth="1"/>
    <col min="6" max="6" width="13.421875" style="0" customWidth="1"/>
    <col min="7" max="7" width="13.28125" style="0" customWidth="1"/>
    <col min="8" max="8" width="13.00390625" style="0" customWidth="1"/>
    <col min="9" max="9" width="9.8515625" style="0" customWidth="1"/>
  </cols>
  <sheetData>
    <row r="1" spans="6:10" ht="38.25" customHeight="1">
      <c r="F1" s="118" t="s">
        <v>42</v>
      </c>
      <c r="G1" s="118"/>
      <c r="H1" s="118"/>
      <c r="I1" s="51"/>
      <c r="J1" s="51"/>
    </row>
    <row r="2" spans="1:10" ht="25.5" customHeight="1">
      <c r="A2" s="1" t="s">
        <v>47</v>
      </c>
      <c r="B2" s="1"/>
      <c r="C2" s="2"/>
      <c r="D2" s="2"/>
      <c r="F2" s="51"/>
      <c r="G2" s="51"/>
      <c r="H2" s="51"/>
      <c r="I2" s="3"/>
      <c r="J2" s="3"/>
    </row>
    <row r="3" spans="1:5" s="5" customFormat="1" ht="12.75">
      <c r="A3" s="4" t="s">
        <v>31</v>
      </c>
      <c r="B3" s="4"/>
      <c r="C3"/>
      <c r="D3"/>
      <c r="E3"/>
    </row>
    <row r="4" spans="1:9" s="10" customFormat="1" ht="12.75">
      <c r="A4" s="119" t="s">
        <v>0</v>
      </c>
      <c r="B4" s="120" t="s">
        <v>1</v>
      </c>
      <c r="C4" s="7"/>
      <c r="D4" s="7"/>
      <c r="E4" s="7"/>
      <c r="F4" s="7"/>
      <c r="G4" s="7"/>
      <c r="H4" s="8"/>
      <c r="I4" s="9"/>
    </row>
    <row r="5" spans="1:8" s="10" customFormat="1" ht="18.75" customHeight="1">
      <c r="A5" s="119"/>
      <c r="B5" s="120"/>
      <c r="C5" s="6">
        <v>2007</v>
      </c>
      <c r="D5" s="6">
        <v>2008</v>
      </c>
      <c r="E5" s="6">
        <v>2009</v>
      </c>
      <c r="F5" s="6">
        <v>2010</v>
      </c>
      <c r="G5" s="6">
        <v>2011</v>
      </c>
      <c r="H5" s="6">
        <v>2012</v>
      </c>
    </row>
    <row r="6" spans="1:8" s="10" customFormat="1" ht="12.75">
      <c r="A6" s="11" t="s">
        <v>2</v>
      </c>
      <c r="B6" s="11" t="s">
        <v>3</v>
      </c>
      <c r="C6" s="68">
        <v>1962332</v>
      </c>
      <c r="D6" s="6"/>
      <c r="E6" s="13"/>
      <c r="F6" s="13"/>
      <c r="G6" s="13"/>
      <c r="H6" s="13"/>
    </row>
    <row r="7" spans="1:8" s="10" customFormat="1" ht="12.75">
      <c r="A7" s="14">
        <v>2</v>
      </c>
      <c r="B7" s="15" t="s">
        <v>4</v>
      </c>
      <c r="C7" s="16">
        <f aca="true" t="shared" si="0" ref="C7:H7">C8+C13+C14</f>
        <v>40182980</v>
      </c>
      <c r="D7" s="16">
        <f t="shared" si="0"/>
        <v>45107332.49794993</v>
      </c>
      <c r="E7" s="16">
        <f t="shared" si="0"/>
        <v>45964371.06318843</v>
      </c>
      <c r="F7" s="16">
        <f t="shared" si="0"/>
        <v>46837694.46859008</v>
      </c>
      <c r="G7" s="16">
        <f t="shared" si="0"/>
        <v>47727611.27902391</v>
      </c>
      <c r="H7" s="16">
        <f t="shared" si="0"/>
        <v>48634435.44569827</v>
      </c>
    </row>
    <row r="8" spans="1:8" s="10" customFormat="1" ht="12.75">
      <c r="A8" s="17" t="s">
        <v>5</v>
      </c>
      <c r="B8" s="11" t="s">
        <v>6</v>
      </c>
      <c r="C8" s="18">
        <f aca="true" t="shared" si="1" ref="C8:H8">SUM(C9:C12)</f>
        <v>11393174</v>
      </c>
      <c r="D8" s="18">
        <f t="shared" si="1"/>
        <v>12281529.067839</v>
      </c>
      <c r="E8" s="18">
        <f t="shared" si="1"/>
        <v>12611149.10017417</v>
      </c>
      <c r="F8" s="18">
        <f t="shared" si="1"/>
        <v>12949881.216685396</v>
      </c>
      <c r="G8" s="18">
        <f t="shared" si="1"/>
        <v>13297983.249562077</v>
      </c>
      <c r="H8" s="18">
        <f t="shared" si="1"/>
        <v>13655720.455352582</v>
      </c>
    </row>
    <row r="9" spans="1:8" s="10" customFormat="1" ht="12.75">
      <c r="A9" s="19">
        <v>1</v>
      </c>
      <c r="B9" s="19" t="s">
        <v>7</v>
      </c>
      <c r="C9" s="18">
        <v>1445670</v>
      </c>
      <c r="D9" s="18">
        <v>1836400.936209</v>
      </c>
      <c r="E9" s="18">
        <v>1891492.96429527</v>
      </c>
      <c r="F9" s="18">
        <v>1948237.7532241282</v>
      </c>
      <c r="G9" s="18">
        <v>2006684.8858208521</v>
      </c>
      <c r="H9" s="18">
        <v>2066885.4323954778</v>
      </c>
    </row>
    <row r="10" spans="1:8" s="10" customFormat="1" ht="12.75">
      <c r="A10" s="19">
        <v>2</v>
      </c>
      <c r="B10" s="19" t="s">
        <v>8</v>
      </c>
      <c r="C10" s="18">
        <v>267857</v>
      </c>
      <c r="D10" s="18">
        <v>415990.24163</v>
      </c>
      <c r="E10" s="18">
        <v>428469.94887890003</v>
      </c>
      <c r="F10" s="18">
        <v>441324.047345267</v>
      </c>
      <c r="G10" s="18">
        <v>454563.7687656251</v>
      </c>
      <c r="H10" s="18">
        <v>468200.68182859384</v>
      </c>
    </row>
    <row r="11" spans="1:8" s="10" customFormat="1" ht="12.75" customHeight="1">
      <c r="A11" s="19">
        <v>3</v>
      </c>
      <c r="B11" s="20" t="s">
        <v>9</v>
      </c>
      <c r="C11" s="18">
        <v>5910148</v>
      </c>
      <c r="D11" s="18">
        <f>C11*104%</f>
        <v>6146553.92</v>
      </c>
      <c r="E11" s="18">
        <f>D11*103%</f>
        <v>6330950.5376</v>
      </c>
      <c r="F11" s="18">
        <f>E11*103%</f>
        <v>6520879.053728</v>
      </c>
      <c r="G11" s="18">
        <f>F11*103%</f>
        <v>6716505.42533984</v>
      </c>
      <c r="H11" s="18">
        <f>G11*103%</f>
        <v>6918000.588100036</v>
      </c>
    </row>
    <row r="12" spans="1:8" s="10" customFormat="1" ht="12.75">
      <c r="A12" s="19">
        <v>4</v>
      </c>
      <c r="B12" s="19" t="s">
        <v>10</v>
      </c>
      <c r="C12" s="18">
        <v>3769499</v>
      </c>
      <c r="D12" s="18">
        <f>C12*103%</f>
        <v>3882583.97</v>
      </c>
      <c r="E12" s="18">
        <f>D12*102%</f>
        <v>3960235.6494000005</v>
      </c>
      <c r="F12" s="18">
        <f>E12*102%</f>
        <v>4039440.3623880004</v>
      </c>
      <c r="G12" s="18">
        <f>F12*102%</f>
        <v>4120229.1696357606</v>
      </c>
      <c r="H12" s="18">
        <f>G12*102%</f>
        <v>4202633.753028476</v>
      </c>
    </row>
    <row r="13" spans="1:8" s="10" customFormat="1" ht="12.75">
      <c r="A13" s="17" t="s">
        <v>11</v>
      </c>
      <c r="B13" s="11" t="s">
        <v>12</v>
      </c>
      <c r="C13" s="18">
        <v>21662757</v>
      </c>
      <c r="D13" s="18">
        <v>22175284.43011093</v>
      </c>
      <c r="E13" s="18">
        <v>22840542.96301426</v>
      </c>
      <c r="F13" s="18">
        <v>23525759.25190469</v>
      </c>
      <c r="G13" s="18">
        <v>24231532.02946183</v>
      </c>
      <c r="H13" s="18">
        <v>24958477.990345687</v>
      </c>
    </row>
    <row r="14" spans="1:8" s="10" customFormat="1" ht="12.75" customHeight="1">
      <c r="A14" s="17" t="s">
        <v>13</v>
      </c>
      <c r="B14" s="21" t="s">
        <v>14</v>
      </c>
      <c r="C14" s="18">
        <v>7127049</v>
      </c>
      <c r="D14" s="18">
        <v>10650519</v>
      </c>
      <c r="E14" s="18">
        <v>10512679</v>
      </c>
      <c r="F14" s="18">
        <v>10362054</v>
      </c>
      <c r="G14" s="18">
        <v>10198096</v>
      </c>
      <c r="H14" s="18">
        <v>10020237</v>
      </c>
    </row>
    <row r="15" spans="1:8" s="10" customFormat="1" ht="12.75">
      <c r="A15" s="14">
        <v>3</v>
      </c>
      <c r="B15" s="15" t="s">
        <v>15</v>
      </c>
      <c r="C15" s="16">
        <f aca="true" t="shared" si="2" ref="C15:H15">C16+C25+C31</f>
        <v>43826177</v>
      </c>
      <c r="D15" s="16">
        <f t="shared" si="2"/>
        <v>44163758</v>
      </c>
      <c r="E15" s="16">
        <f t="shared" si="2"/>
        <v>45107371</v>
      </c>
      <c r="F15" s="16">
        <f t="shared" si="2"/>
        <v>46046672</v>
      </c>
      <c r="G15" s="16">
        <f t="shared" si="2"/>
        <v>46879611</v>
      </c>
      <c r="H15" s="16">
        <f t="shared" si="2"/>
        <v>47862486</v>
      </c>
    </row>
    <row r="16" spans="1:8" s="25" customFormat="1" ht="22.5" customHeight="1">
      <c r="A16" s="22" t="s">
        <v>16</v>
      </c>
      <c r="B16" s="23" t="s">
        <v>17</v>
      </c>
      <c r="C16" s="24">
        <v>35862840</v>
      </c>
      <c r="D16" s="24">
        <v>35558190</v>
      </c>
      <c r="E16" s="24">
        <v>44889732</v>
      </c>
      <c r="F16" s="24">
        <v>45886823</v>
      </c>
      <c r="G16" s="24">
        <v>46797560</v>
      </c>
      <c r="H16" s="24">
        <v>47844411</v>
      </c>
    </row>
    <row r="17" spans="1:8" s="10" customFormat="1" ht="12.75">
      <c r="A17" s="19"/>
      <c r="B17" s="26" t="s">
        <v>18</v>
      </c>
      <c r="C17" s="18">
        <v>22909012</v>
      </c>
      <c r="D17" s="18">
        <f>C17*101.5%</f>
        <v>23252647.179999996</v>
      </c>
      <c r="E17" s="18">
        <f>D17*101.5%</f>
        <v>23601436.887699995</v>
      </c>
      <c r="F17" s="18">
        <f>E17*101.5%</f>
        <v>23955458.441015493</v>
      </c>
      <c r="G17" s="18">
        <f>F17*101.5%</f>
        <v>24314790.317630723</v>
      </c>
      <c r="H17" s="18">
        <f>G17*101.5%</f>
        <v>24679512.17239518</v>
      </c>
    </row>
    <row r="18" spans="1:8" s="10" customFormat="1" ht="15.75" customHeight="1">
      <c r="A18" s="27">
        <v>4</v>
      </c>
      <c r="B18" s="28" t="s">
        <v>19</v>
      </c>
      <c r="C18" s="18">
        <f aca="true" t="shared" si="3" ref="C18:H18">C6+C7-C16</f>
        <v>6282472</v>
      </c>
      <c r="D18" s="18">
        <f t="shared" si="3"/>
        <v>9549142.497949928</v>
      </c>
      <c r="E18" s="18">
        <f t="shared" si="3"/>
        <v>1074639.0631884336</v>
      </c>
      <c r="F18" s="18">
        <f t="shared" si="3"/>
        <v>950871.4685900807</v>
      </c>
      <c r="G18" s="18">
        <f t="shared" si="3"/>
        <v>930051.2790239081</v>
      </c>
      <c r="H18" s="18">
        <f t="shared" si="3"/>
        <v>790024.4456982687</v>
      </c>
    </row>
    <row r="19" spans="1:8" s="10" customFormat="1" ht="12.75">
      <c r="A19" s="27">
        <v>5</v>
      </c>
      <c r="B19" s="29" t="s">
        <v>20</v>
      </c>
      <c r="C19" s="12">
        <f aca="true" t="shared" si="4" ref="C19:H19">C20+C25</f>
        <v>1101483</v>
      </c>
      <c r="D19" s="12">
        <f t="shared" si="4"/>
        <v>1229142</v>
      </c>
      <c r="E19" s="12">
        <f t="shared" si="4"/>
        <v>1074639</v>
      </c>
      <c r="F19" s="12">
        <f t="shared" si="4"/>
        <v>950871</v>
      </c>
      <c r="G19" s="12">
        <f t="shared" si="4"/>
        <v>930051</v>
      </c>
      <c r="H19" s="12">
        <f t="shared" si="4"/>
        <v>790024</v>
      </c>
    </row>
    <row r="20" spans="1:8" s="10" customFormat="1" ht="27.75" customHeight="1">
      <c r="A20" s="30" t="s">
        <v>21</v>
      </c>
      <c r="B20" s="31" t="s">
        <v>22</v>
      </c>
      <c r="C20" s="32">
        <f aca="true" t="shared" si="5" ref="C20:H20">SUM(C21:C24)</f>
        <v>838150</v>
      </c>
      <c r="D20" s="32">
        <f t="shared" si="5"/>
        <v>943574</v>
      </c>
      <c r="E20" s="32">
        <f t="shared" si="5"/>
        <v>857000</v>
      </c>
      <c r="F20" s="32">
        <f t="shared" si="5"/>
        <v>791022</v>
      </c>
      <c r="G20" s="32">
        <f t="shared" si="5"/>
        <v>848000</v>
      </c>
      <c r="H20" s="32">
        <f t="shared" si="5"/>
        <v>771949</v>
      </c>
    </row>
    <row r="21" spans="1:8" s="10" customFormat="1" ht="15" customHeight="1">
      <c r="A21" s="33">
        <v>1</v>
      </c>
      <c r="B21" s="34" t="s">
        <v>32</v>
      </c>
      <c r="C21" s="35">
        <v>838150</v>
      </c>
      <c r="D21" s="35">
        <v>668054</v>
      </c>
      <c r="E21" s="35">
        <v>384642</v>
      </c>
      <c r="F21" s="35">
        <v>372611</v>
      </c>
      <c r="G21" s="35">
        <v>133611</v>
      </c>
      <c r="H21" s="35">
        <v>133612</v>
      </c>
    </row>
    <row r="22" spans="1:8" s="81" customFormat="1" ht="27.75" customHeight="1">
      <c r="A22" s="36">
        <v>2</v>
      </c>
      <c r="B22" s="75" t="s">
        <v>33</v>
      </c>
      <c r="C22" s="80">
        <v>0</v>
      </c>
      <c r="D22" s="80">
        <v>30000</v>
      </c>
      <c r="E22" s="80">
        <v>30000</v>
      </c>
      <c r="F22" s="80">
        <v>29418</v>
      </c>
      <c r="G22" s="80">
        <v>29417</v>
      </c>
      <c r="H22" s="80">
        <v>0</v>
      </c>
    </row>
    <row r="23" spans="1:8" s="10" customFormat="1" ht="27.75" customHeight="1">
      <c r="A23" s="36">
        <v>3</v>
      </c>
      <c r="B23" s="76" t="s">
        <v>43</v>
      </c>
      <c r="C23" s="38">
        <v>0</v>
      </c>
      <c r="D23" s="38">
        <v>44000</v>
      </c>
      <c r="E23" s="38">
        <v>44000</v>
      </c>
      <c r="F23" s="38">
        <v>43635</v>
      </c>
      <c r="G23" s="38">
        <v>43635</v>
      </c>
      <c r="H23" s="38">
        <v>0</v>
      </c>
    </row>
    <row r="24" spans="1:8" s="10" customFormat="1" ht="20.25" customHeight="1">
      <c r="A24" s="36">
        <v>4</v>
      </c>
      <c r="B24" s="39" t="s">
        <v>45</v>
      </c>
      <c r="C24" s="40">
        <v>0</v>
      </c>
      <c r="D24" s="40">
        <v>201520</v>
      </c>
      <c r="E24" s="40">
        <v>398358</v>
      </c>
      <c r="F24" s="40">
        <v>345358</v>
      </c>
      <c r="G24" s="40">
        <v>641337</v>
      </c>
      <c r="H24" s="40">
        <v>638337</v>
      </c>
    </row>
    <row r="25" spans="1:8" s="10" customFormat="1" ht="12.75">
      <c r="A25" s="30" t="s">
        <v>23</v>
      </c>
      <c r="B25" s="15" t="s">
        <v>24</v>
      </c>
      <c r="C25" s="16">
        <f aca="true" t="shared" si="6" ref="C25:H25">SUM(C26:C29)</f>
        <v>263333</v>
      </c>
      <c r="D25" s="16">
        <f t="shared" si="6"/>
        <v>285568</v>
      </c>
      <c r="E25" s="16">
        <f t="shared" si="6"/>
        <v>217639</v>
      </c>
      <c r="F25" s="16">
        <f t="shared" si="6"/>
        <v>159849</v>
      </c>
      <c r="G25" s="16">
        <f t="shared" si="6"/>
        <v>82051</v>
      </c>
      <c r="H25" s="16">
        <f t="shared" si="6"/>
        <v>18075</v>
      </c>
    </row>
    <row r="26" spans="1:8" s="10" customFormat="1" ht="19.5" customHeight="1">
      <c r="A26" s="41">
        <v>1</v>
      </c>
      <c r="B26" s="39" t="s">
        <v>35</v>
      </c>
      <c r="C26" s="42">
        <v>174545</v>
      </c>
      <c r="D26" s="43">
        <v>110611</v>
      </c>
      <c r="E26" s="43">
        <v>70512</v>
      </c>
      <c r="F26" s="43">
        <v>45134</v>
      </c>
      <c r="G26" s="43">
        <v>20707</v>
      </c>
      <c r="H26" s="43">
        <v>6419</v>
      </c>
    </row>
    <row r="27" spans="1:8" s="10" customFormat="1" ht="39" customHeight="1">
      <c r="A27" s="41">
        <v>2</v>
      </c>
      <c r="B27" s="75" t="s">
        <v>36</v>
      </c>
      <c r="C27" s="42">
        <v>2426</v>
      </c>
      <c r="D27" s="43">
        <v>3547</v>
      </c>
      <c r="E27" s="43">
        <v>2497</v>
      </c>
      <c r="F27" s="43">
        <v>1459</v>
      </c>
      <c r="G27" s="43">
        <v>515</v>
      </c>
      <c r="H27" s="43">
        <v>0</v>
      </c>
    </row>
    <row r="28" spans="1:8" s="84" customFormat="1" ht="39" customHeight="1">
      <c r="A28" s="78">
        <v>3</v>
      </c>
      <c r="B28" s="76" t="s">
        <v>44</v>
      </c>
      <c r="C28" s="82">
        <v>3578</v>
      </c>
      <c r="D28" s="83">
        <v>5236</v>
      </c>
      <c r="E28" s="83">
        <v>3696</v>
      </c>
      <c r="F28" s="83">
        <v>2164</v>
      </c>
      <c r="G28" s="83">
        <v>764</v>
      </c>
      <c r="H28" s="83">
        <v>0</v>
      </c>
    </row>
    <row r="29" spans="1:8" ht="27" customHeight="1">
      <c r="A29" s="41">
        <v>4</v>
      </c>
      <c r="B29" s="39" t="s">
        <v>46</v>
      </c>
      <c r="C29" s="43">
        <v>82784</v>
      </c>
      <c r="D29" s="43">
        <v>166174</v>
      </c>
      <c r="E29" s="43">
        <v>140934</v>
      </c>
      <c r="F29" s="43">
        <v>111092</v>
      </c>
      <c r="G29" s="43">
        <v>60065</v>
      </c>
      <c r="H29" s="43">
        <v>11656</v>
      </c>
    </row>
    <row r="30" spans="1:8" s="10" customFormat="1" ht="12.75">
      <c r="A30" s="27">
        <v>5</v>
      </c>
      <c r="B30" s="28" t="s">
        <v>25</v>
      </c>
      <c r="C30" s="44">
        <f aca="true" t="shared" si="7" ref="C30:H30">C18-C19</f>
        <v>5180989</v>
      </c>
      <c r="D30" s="44">
        <f t="shared" si="7"/>
        <v>8320000.497949928</v>
      </c>
      <c r="E30" s="44">
        <f t="shared" si="7"/>
        <v>0.06318843364715576</v>
      </c>
      <c r="F30" s="44">
        <f t="shared" si="7"/>
        <v>0.4685900807380676</v>
      </c>
      <c r="G30" s="44">
        <f t="shared" si="7"/>
        <v>0.2790239080786705</v>
      </c>
      <c r="H30" s="44">
        <f t="shared" si="7"/>
        <v>0.4456982687115669</v>
      </c>
    </row>
    <row r="31" spans="1:8" s="10" customFormat="1" ht="12.75">
      <c r="A31" s="27">
        <v>6</v>
      </c>
      <c r="B31" s="28" t="s">
        <v>26</v>
      </c>
      <c r="C31" s="18">
        <v>7700004</v>
      </c>
      <c r="D31" s="18">
        <v>8320000</v>
      </c>
      <c r="E31" s="18">
        <v>0</v>
      </c>
      <c r="F31" s="18">
        <v>0</v>
      </c>
      <c r="G31" s="18">
        <v>0</v>
      </c>
      <c r="H31" s="18">
        <v>0</v>
      </c>
    </row>
    <row r="32" spans="1:8" s="10" customFormat="1" ht="12.75">
      <c r="A32" s="30">
        <v>7</v>
      </c>
      <c r="B32" s="15" t="s">
        <v>52</v>
      </c>
      <c r="C32" s="45">
        <f aca="true" t="shared" si="8" ref="C32:H32">C31-C30</f>
        <v>2519015</v>
      </c>
      <c r="D32" s="45">
        <f t="shared" si="8"/>
        <v>-0.4979499280452728</v>
      </c>
      <c r="E32" s="45">
        <f t="shared" si="8"/>
        <v>-0.06318843364715576</v>
      </c>
      <c r="F32" s="45">
        <f t="shared" si="8"/>
        <v>-0.4685900807380676</v>
      </c>
      <c r="G32" s="45">
        <f t="shared" si="8"/>
        <v>-0.2790239080786705</v>
      </c>
      <c r="H32" s="45">
        <f t="shared" si="8"/>
        <v>-0.4456982687115669</v>
      </c>
    </row>
    <row r="33" spans="1:8" s="10" customFormat="1" ht="14.25" customHeight="1">
      <c r="A33" s="27" t="s">
        <v>48</v>
      </c>
      <c r="B33" s="73" t="s">
        <v>38</v>
      </c>
      <c r="C33" s="72">
        <v>118835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</row>
    <row r="34" spans="1:8" s="10" customFormat="1" ht="16.5" customHeight="1">
      <c r="A34" s="27" t="s">
        <v>49</v>
      </c>
      <c r="B34" s="70" t="s">
        <v>39</v>
      </c>
      <c r="C34" s="72">
        <v>1979000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</row>
    <row r="35" spans="1:8" s="10" customFormat="1" ht="15.75" customHeight="1">
      <c r="A35" s="27" t="s">
        <v>50</v>
      </c>
      <c r="B35" s="74" t="s">
        <v>40</v>
      </c>
      <c r="C35" s="77">
        <v>175270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</row>
    <row r="36" spans="1:8" s="10" customFormat="1" ht="14.25" customHeight="1">
      <c r="A36" s="27" t="s">
        <v>51</v>
      </c>
      <c r="B36" s="71" t="s">
        <v>41</v>
      </c>
      <c r="C36" s="72">
        <v>245910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</row>
    <row r="37" spans="1:8" s="10" customFormat="1" ht="25.5" customHeight="1">
      <c r="A37" s="30">
        <v>9</v>
      </c>
      <c r="B37" s="47" t="s">
        <v>27</v>
      </c>
      <c r="C37" s="48">
        <f aca="true" t="shared" si="9" ref="C37:H37">C19/C7*100</f>
        <v>2.741168026861124</v>
      </c>
      <c r="D37" s="48">
        <f t="shared" si="9"/>
        <v>2.7249272611184954</v>
      </c>
      <c r="E37" s="48">
        <f t="shared" si="9"/>
        <v>2.3379826050979036</v>
      </c>
      <c r="F37" s="48">
        <f t="shared" si="9"/>
        <v>2.030140490022765</v>
      </c>
      <c r="G37" s="48">
        <f t="shared" si="9"/>
        <v>1.9486644629306091</v>
      </c>
      <c r="H37" s="48">
        <f t="shared" si="9"/>
        <v>1.6244128111286176</v>
      </c>
    </row>
    <row r="38" spans="3:8" ht="12.75">
      <c r="C38" s="49"/>
      <c r="D38" s="50"/>
      <c r="E38" s="51"/>
      <c r="H38" s="49"/>
    </row>
    <row r="39" spans="1:7" ht="14.25" customHeight="1">
      <c r="A39" s="52"/>
      <c r="B39" s="53"/>
      <c r="C39" s="54"/>
      <c r="F39" s="55" t="s">
        <v>28</v>
      </c>
      <c r="G39" s="55"/>
    </row>
    <row r="40" spans="5:6" ht="21" customHeight="1">
      <c r="E40" s="51"/>
      <c r="F40" s="51" t="s">
        <v>29</v>
      </c>
    </row>
    <row r="42" ht="12.75">
      <c r="C42" s="49"/>
    </row>
    <row r="43" spans="3:8" ht="12.75">
      <c r="C43" s="49"/>
      <c r="E43" s="121"/>
      <c r="F43" s="121"/>
      <c r="G43" s="121"/>
      <c r="H43" s="121"/>
    </row>
    <row r="48" spans="1:4" ht="12.75">
      <c r="A48" s="1"/>
      <c r="B48" s="1"/>
      <c r="C48" s="56"/>
      <c r="D48" s="56"/>
    </row>
    <row r="49" spans="1:9" ht="12.75">
      <c r="A49" s="57"/>
      <c r="B49" s="57"/>
      <c r="C49" s="58"/>
      <c r="D49" s="58"/>
      <c r="E49" s="5"/>
      <c r="F49" s="5"/>
      <c r="G49" s="5"/>
      <c r="H49" s="5"/>
      <c r="I49" s="5"/>
    </row>
    <row r="50" spans="1:9" ht="12.75">
      <c r="A50" s="58"/>
      <c r="B50" s="58"/>
      <c r="C50" s="58"/>
      <c r="D50" s="58"/>
      <c r="E50" s="5"/>
      <c r="F50" s="5"/>
      <c r="G50" s="5"/>
      <c r="H50" s="5"/>
      <c r="I50" s="5"/>
    </row>
    <row r="51" spans="1:9" ht="12.75">
      <c r="A51" s="58"/>
      <c r="B51" s="58"/>
      <c r="C51" s="58"/>
      <c r="D51" s="58"/>
      <c r="E51" s="5"/>
      <c r="F51" s="5"/>
      <c r="G51" s="5"/>
      <c r="H51" s="5"/>
      <c r="I51" s="5"/>
    </row>
    <row r="52" spans="1:9" ht="12.75">
      <c r="A52" s="58"/>
      <c r="B52" s="58"/>
      <c r="C52" s="58"/>
      <c r="D52" s="58"/>
      <c r="E52" s="5"/>
      <c r="F52" s="5"/>
      <c r="G52" s="5"/>
      <c r="H52" s="5"/>
      <c r="I52" s="5"/>
    </row>
    <row r="53" spans="1:9" ht="12.75">
      <c r="A53" s="58"/>
      <c r="B53" s="58"/>
      <c r="C53" s="59"/>
      <c r="D53" s="59"/>
      <c r="E53" s="59"/>
      <c r="F53" s="59"/>
      <c r="G53" s="59"/>
      <c r="H53" s="59"/>
      <c r="I53" s="59"/>
    </row>
    <row r="54" spans="1:9" ht="12.75">
      <c r="A54" s="57"/>
      <c r="B54" s="57"/>
      <c r="C54" s="59"/>
      <c r="D54" s="59"/>
      <c r="E54" s="5"/>
      <c r="F54" s="5"/>
      <c r="G54" s="5"/>
      <c r="H54" s="5"/>
      <c r="I54" s="5"/>
    </row>
    <row r="55" spans="1:9" ht="12.75">
      <c r="A55" s="60"/>
      <c r="B55" s="57"/>
      <c r="C55" s="54"/>
      <c r="D55" s="54"/>
      <c r="E55" s="54"/>
      <c r="F55" s="54"/>
      <c r="G55" s="54"/>
      <c r="H55" s="54"/>
      <c r="I55" s="54"/>
    </row>
    <row r="56" spans="1:9" ht="12.75">
      <c r="A56" s="61"/>
      <c r="B56" s="57"/>
      <c r="C56" s="54"/>
      <c r="D56" s="54"/>
      <c r="E56" s="54"/>
      <c r="F56" s="54"/>
      <c r="G56" s="54"/>
      <c r="H56" s="54"/>
      <c r="I56" s="54"/>
    </row>
    <row r="57" spans="1:9" ht="12.75">
      <c r="A57" s="58"/>
      <c r="B57" s="58"/>
      <c r="C57" s="54"/>
      <c r="D57" s="54"/>
      <c r="E57" s="50"/>
      <c r="F57" s="50"/>
      <c r="G57" s="50"/>
      <c r="H57" s="50"/>
      <c r="I57" s="50"/>
    </row>
    <row r="58" spans="1:9" ht="12.75">
      <c r="A58" s="58"/>
      <c r="B58" s="58"/>
      <c r="C58" s="54"/>
      <c r="D58" s="54"/>
      <c r="E58" s="50"/>
      <c r="F58" s="50"/>
      <c r="G58" s="50"/>
      <c r="H58" s="50"/>
      <c r="I58" s="50"/>
    </row>
    <row r="59" spans="1:9" ht="12.75">
      <c r="A59" s="58"/>
      <c r="B59" s="58"/>
      <c r="C59" s="54"/>
      <c r="D59" s="54"/>
      <c r="E59" s="50"/>
      <c r="F59" s="50"/>
      <c r="G59" s="50"/>
      <c r="H59" s="50"/>
      <c r="I59" s="50"/>
    </row>
    <row r="60" spans="1:9" ht="12.75">
      <c r="A60" s="58"/>
      <c r="B60" s="58"/>
      <c r="C60" s="54"/>
      <c r="D60" s="54"/>
      <c r="E60" s="54"/>
      <c r="F60" s="54"/>
      <c r="G60" s="54"/>
      <c r="H60" s="54"/>
      <c r="I60" s="5"/>
    </row>
    <row r="61" spans="1:9" ht="12.75">
      <c r="A61" s="58"/>
      <c r="B61" s="58"/>
      <c r="C61" s="54"/>
      <c r="D61" s="54"/>
      <c r="E61" s="50"/>
      <c r="F61" s="50"/>
      <c r="G61" s="50"/>
      <c r="H61" s="50"/>
      <c r="I61" s="5"/>
    </row>
    <row r="62" spans="1:9" ht="12.75">
      <c r="A62" s="58"/>
      <c r="B62" s="58"/>
      <c r="C62" s="54"/>
      <c r="D62" s="54"/>
      <c r="E62" s="50"/>
      <c r="F62" s="50"/>
      <c r="G62" s="50"/>
      <c r="H62" s="50"/>
      <c r="I62" s="50"/>
    </row>
    <row r="63" spans="1:9" ht="12.75">
      <c r="A63" s="61"/>
      <c r="B63" s="57"/>
      <c r="C63" s="54"/>
      <c r="D63" s="54"/>
      <c r="E63" s="54"/>
      <c r="F63" s="54"/>
      <c r="G63" s="54"/>
      <c r="H63" s="54"/>
      <c r="I63" s="54"/>
    </row>
    <row r="64" spans="1:9" ht="12.75">
      <c r="A64" s="61"/>
      <c r="B64" s="57"/>
      <c r="C64" s="54"/>
      <c r="D64" s="54"/>
      <c r="E64" s="54"/>
      <c r="F64" s="54"/>
      <c r="G64" s="54"/>
      <c r="H64" s="54"/>
      <c r="I64" s="54"/>
    </row>
    <row r="65" spans="1:9" ht="12.75">
      <c r="A65" s="61"/>
      <c r="B65" s="57"/>
      <c r="C65" s="54"/>
      <c r="D65" s="54"/>
      <c r="E65" s="5"/>
      <c r="F65" s="5"/>
      <c r="G65" s="5"/>
      <c r="H65" s="5"/>
      <c r="I65" s="5"/>
    </row>
    <row r="66" spans="1:9" ht="12.75">
      <c r="A66" s="61"/>
      <c r="B66" s="57"/>
      <c r="C66" s="54"/>
      <c r="D66" s="54"/>
      <c r="E66" s="5"/>
      <c r="F66" s="5"/>
      <c r="G66" s="5"/>
      <c r="H66" s="5"/>
      <c r="I66" s="5"/>
    </row>
    <row r="67" spans="1:9" ht="12.75">
      <c r="A67" s="61"/>
      <c r="B67" s="57"/>
      <c r="C67" s="54"/>
      <c r="D67" s="54"/>
      <c r="E67" s="54"/>
      <c r="F67" s="54"/>
      <c r="G67" s="54"/>
      <c r="H67" s="54"/>
      <c r="I67" s="54"/>
    </row>
    <row r="68" spans="1:9" ht="12.75">
      <c r="A68" s="61"/>
      <c r="B68" s="57"/>
      <c r="C68" s="54"/>
      <c r="D68" s="54"/>
      <c r="E68" s="5"/>
      <c r="F68" s="5"/>
      <c r="G68" s="5"/>
      <c r="H68" s="5"/>
      <c r="I68" s="5"/>
    </row>
    <row r="69" spans="1:9" ht="12.75">
      <c r="A69" s="61"/>
      <c r="B69" s="57"/>
      <c r="C69" s="54"/>
      <c r="D69" s="54"/>
      <c r="E69" s="5"/>
      <c r="F69" s="5"/>
      <c r="G69" s="5"/>
      <c r="H69" s="5"/>
      <c r="I69" s="5"/>
    </row>
    <row r="70" spans="1:9" ht="12.75">
      <c r="A70" s="61"/>
      <c r="B70" s="57"/>
      <c r="C70" s="54"/>
      <c r="D70" s="54"/>
      <c r="E70" s="5"/>
      <c r="F70" s="5"/>
      <c r="G70" s="5"/>
      <c r="H70" s="5"/>
      <c r="I70" s="5"/>
    </row>
    <row r="71" spans="1:9" ht="12.75">
      <c r="A71" s="61"/>
      <c r="B71" s="57"/>
      <c r="C71" s="54"/>
      <c r="D71" s="54"/>
      <c r="E71" s="5"/>
      <c r="F71" s="5"/>
      <c r="G71" s="5"/>
      <c r="H71" s="5"/>
      <c r="I71" s="5"/>
    </row>
    <row r="72" spans="1:9" ht="12.75">
      <c r="A72" s="60"/>
      <c r="B72" s="57"/>
      <c r="C72" s="54"/>
      <c r="D72" s="54"/>
      <c r="E72" s="54"/>
      <c r="F72" s="54"/>
      <c r="G72" s="54"/>
      <c r="H72" s="54"/>
      <c r="I72" s="54"/>
    </row>
    <row r="73" spans="1:9" ht="12.75">
      <c r="A73" s="61"/>
      <c r="B73" s="57"/>
      <c r="C73" s="54"/>
      <c r="D73" s="54"/>
      <c r="E73" s="54"/>
      <c r="F73" s="54"/>
      <c r="G73" s="54"/>
      <c r="H73" s="54"/>
      <c r="I73" s="54"/>
    </row>
    <row r="74" spans="1:9" ht="12.75">
      <c r="A74" s="61"/>
      <c r="B74" s="57"/>
      <c r="C74" s="54"/>
      <c r="D74" s="54"/>
      <c r="E74" s="5"/>
      <c r="F74" s="5"/>
      <c r="G74" s="5"/>
      <c r="H74" s="5"/>
      <c r="I74" s="5"/>
    </row>
    <row r="75" spans="1:9" ht="12.75">
      <c r="A75" s="60"/>
      <c r="B75" s="62"/>
      <c r="C75" s="54"/>
      <c r="D75" s="54"/>
      <c r="E75" s="54"/>
      <c r="F75" s="54"/>
      <c r="G75" s="54"/>
      <c r="H75" s="54"/>
      <c r="I75" s="54"/>
    </row>
    <row r="76" spans="1:9" ht="12.75">
      <c r="A76" s="52"/>
      <c r="B76" s="63"/>
      <c r="C76" s="54"/>
      <c r="D76" s="54"/>
      <c r="E76" s="5"/>
      <c r="F76" s="5"/>
      <c r="G76" s="5"/>
      <c r="H76" s="5"/>
      <c r="I76" s="5"/>
    </row>
    <row r="77" spans="1:9" ht="12.75">
      <c r="A77" s="52"/>
      <c r="B77" s="64"/>
      <c r="C77" s="54"/>
      <c r="D77" s="54"/>
      <c r="E77" s="5"/>
      <c r="F77" s="5"/>
      <c r="G77" s="5"/>
      <c r="H77" s="5"/>
      <c r="I77" s="5"/>
    </row>
    <row r="78" spans="1:9" ht="12.75">
      <c r="A78" s="52"/>
      <c r="B78" s="5"/>
      <c r="C78" s="54"/>
      <c r="D78" s="54"/>
      <c r="E78" s="5"/>
      <c r="F78" s="5"/>
      <c r="G78" s="5"/>
      <c r="H78" s="5"/>
      <c r="I78" s="5"/>
    </row>
    <row r="79" spans="1:9" ht="12.75">
      <c r="A79" s="52"/>
      <c r="B79" s="61"/>
      <c r="C79" s="54"/>
      <c r="D79" s="54"/>
      <c r="E79" s="5"/>
      <c r="F79" s="5"/>
      <c r="G79" s="65"/>
      <c r="H79" s="5"/>
      <c r="I79" s="66"/>
    </row>
    <row r="80" spans="1:9" ht="12.75">
      <c r="A80" s="52"/>
      <c r="B80" s="67"/>
      <c r="C80" s="65"/>
      <c r="D80" s="65"/>
      <c r="E80" s="5"/>
      <c r="F80" s="5"/>
      <c r="G80" s="5"/>
      <c r="H80" s="5"/>
      <c r="I80" s="5"/>
    </row>
    <row r="81" spans="1:9" ht="12.75">
      <c r="A81" s="60"/>
      <c r="B81" s="62"/>
      <c r="C81" s="65"/>
      <c r="D81" s="65"/>
      <c r="E81" s="5"/>
      <c r="F81" s="5"/>
      <c r="G81" s="5"/>
      <c r="H81" s="5"/>
      <c r="I81" s="5"/>
    </row>
    <row r="82" spans="1:9" ht="12.75">
      <c r="A82" s="57"/>
      <c r="B82" s="57"/>
      <c r="C82" s="50"/>
      <c r="D82" s="50"/>
      <c r="E82" s="50"/>
      <c r="F82" s="50"/>
      <c r="G82" s="50"/>
      <c r="H82" s="50"/>
      <c r="I82" s="50"/>
    </row>
    <row r="83" spans="1:9" ht="12.75">
      <c r="A83" s="57"/>
      <c r="B83" s="57"/>
      <c r="C83" s="50"/>
      <c r="D83" s="50"/>
      <c r="E83" s="50"/>
      <c r="F83" s="50"/>
      <c r="G83" s="50"/>
      <c r="H83" s="50"/>
      <c r="I83" s="50"/>
    </row>
    <row r="84" spans="1:9" ht="12.75">
      <c r="A84" s="57"/>
      <c r="B84" s="62"/>
      <c r="C84" s="5"/>
      <c r="D84" s="5"/>
      <c r="E84" s="5"/>
      <c r="F84" s="5"/>
      <c r="G84" s="5"/>
      <c r="H84" s="5"/>
      <c r="I84" s="5"/>
    </row>
    <row r="85" spans="1:9" ht="12.75">
      <c r="A85" s="57"/>
      <c r="B85" s="62"/>
      <c r="C85" s="5"/>
      <c r="D85" s="5"/>
      <c r="E85" s="5"/>
      <c r="F85" s="5"/>
      <c r="G85" s="5"/>
      <c r="H85" s="5"/>
      <c r="I85" s="5"/>
    </row>
    <row r="86" spans="1:9" ht="12.75">
      <c r="A86" s="62"/>
      <c r="B86" s="62"/>
      <c r="C86" s="5"/>
      <c r="D86" s="5"/>
      <c r="E86" s="5"/>
      <c r="F86" s="5"/>
      <c r="G86" s="5"/>
      <c r="H86" s="5"/>
      <c r="I86" s="5"/>
    </row>
    <row r="87" spans="1:9" ht="12.75">
      <c r="A87" s="62"/>
      <c r="B87" s="62"/>
      <c r="C87" s="5"/>
      <c r="D87" s="5"/>
      <c r="E87" s="5"/>
      <c r="F87" s="5"/>
      <c r="G87" s="5"/>
      <c r="H87" s="5"/>
      <c r="I87" s="5"/>
    </row>
    <row r="88" spans="1:9" ht="12.75">
      <c r="A88" s="62"/>
      <c r="B88" s="62"/>
      <c r="C88" s="50"/>
      <c r="D88" s="50"/>
      <c r="E88" s="50"/>
      <c r="F88" s="50"/>
      <c r="G88" s="50"/>
      <c r="H88" s="50"/>
      <c r="I88" s="50"/>
    </row>
    <row r="89" spans="1:9" ht="12.75">
      <c r="A89" s="57"/>
      <c r="B89" s="62"/>
      <c r="C89" s="50"/>
      <c r="D89" s="50"/>
      <c r="E89" s="50"/>
      <c r="F89" s="50"/>
      <c r="G89" s="50"/>
      <c r="H89" s="50"/>
      <c r="I89" s="50"/>
    </row>
    <row r="90" spans="1:9" ht="12.75">
      <c r="A90" s="62"/>
      <c r="B90" s="62"/>
      <c r="C90" s="50"/>
      <c r="D90" s="50"/>
      <c r="E90" s="50"/>
      <c r="F90" s="50"/>
      <c r="G90" s="50"/>
      <c r="H90" s="50"/>
      <c r="I90" s="50"/>
    </row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spans="2:9" ht="12.75">
      <c r="B92" s="5"/>
      <c r="C92" s="5"/>
      <c r="D92" s="5"/>
      <c r="E92" s="5"/>
      <c r="F92" s="5"/>
      <c r="G92" s="5"/>
      <c r="H92" s="5"/>
      <c r="I92" s="5"/>
    </row>
    <row r="93" spans="2:9" ht="12.75">
      <c r="B93" s="5"/>
      <c r="C93" s="5"/>
      <c r="D93" s="5"/>
      <c r="E93" s="5"/>
      <c r="F93" s="5"/>
      <c r="G93" s="5"/>
      <c r="H93" s="5"/>
      <c r="I93" s="5"/>
    </row>
    <row r="94" spans="2:9" ht="12.75">
      <c r="B94" s="5"/>
      <c r="C94" s="5"/>
      <c r="D94" s="5"/>
      <c r="E94" s="5"/>
      <c r="F94" s="5"/>
      <c r="G94" s="5"/>
      <c r="H94" s="5"/>
      <c r="I94" s="5"/>
    </row>
    <row r="95" spans="2:9" ht="12.75">
      <c r="B95" s="5"/>
      <c r="C95" s="5"/>
      <c r="D95" s="5"/>
      <c r="E95" s="5"/>
      <c r="F95" s="5"/>
      <c r="G95" s="55"/>
      <c r="H95" s="55"/>
      <c r="I95" s="5"/>
    </row>
    <row r="96" spans="2:9" ht="12.75">
      <c r="B96" s="5"/>
      <c r="C96" s="5"/>
      <c r="D96" s="5"/>
      <c r="E96" s="5"/>
      <c r="F96" s="5"/>
      <c r="G96" s="5"/>
      <c r="H96" s="5"/>
      <c r="I96" s="5"/>
    </row>
    <row r="97" spans="2:9" ht="12.75">
      <c r="B97" s="5"/>
      <c r="C97" s="5"/>
      <c r="D97" s="5"/>
      <c r="E97" s="5"/>
      <c r="F97" s="5"/>
      <c r="G97" s="5"/>
      <c r="H97" s="5"/>
      <c r="I97" s="5"/>
    </row>
    <row r="98" spans="2:9" ht="12.75">
      <c r="B98" s="5"/>
      <c r="C98" s="5"/>
      <c r="D98" s="5"/>
      <c r="E98" s="5"/>
      <c r="F98" s="5"/>
      <c r="G98" s="5"/>
      <c r="H98" s="5"/>
      <c r="I98" s="5"/>
    </row>
    <row r="99" spans="2:9" ht="12.75">
      <c r="B99" s="5"/>
      <c r="C99" s="5"/>
      <c r="D99" s="5"/>
      <c r="E99" s="5"/>
      <c r="F99" s="5"/>
      <c r="G99" s="5"/>
      <c r="H99" s="5"/>
      <c r="I99" s="5"/>
    </row>
    <row r="100" spans="2:9" ht="12.75">
      <c r="B100" s="5"/>
      <c r="C100" s="5"/>
      <c r="D100" s="5"/>
      <c r="E100" s="5"/>
      <c r="F100" s="5"/>
      <c r="G100" s="5"/>
      <c r="H100" s="5"/>
      <c r="I100" s="5"/>
    </row>
    <row r="101" spans="2:9" ht="12.75">
      <c r="B101" s="5"/>
      <c r="C101" s="5"/>
      <c r="D101" s="5"/>
      <c r="E101" s="5"/>
      <c r="F101" s="5"/>
      <c r="G101" s="5"/>
      <c r="H101" s="5"/>
      <c r="I101" s="5"/>
    </row>
  </sheetData>
  <mergeCells count="4">
    <mergeCell ref="F1:H1"/>
    <mergeCell ref="A4:A5"/>
    <mergeCell ref="B4:B5"/>
    <mergeCell ref="E43:H43"/>
  </mergeCells>
  <printOptions horizontalCentered="1" verticalCentered="1"/>
  <pageMargins left="0.7874015748031497" right="0.7874015748031497" top="0.1968503937007874" bottom="0.1968503937007874" header="0.5118110236220472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6"/>
  <sheetViews>
    <sheetView tabSelected="1" workbookViewId="0" topLeftCell="A1">
      <selection activeCell="L5" sqref="L5"/>
    </sheetView>
  </sheetViews>
  <sheetFormatPr defaultColWidth="9.140625" defaultRowHeight="12.75"/>
  <cols>
    <col min="1" max="1" width="4.57421875" style="0" customWidth="1"/>
    <col min="2" max="2" width="76.140625" style="0" customWidth="1"/>
    <col min="3" max="3" width="11.28125" style="0" customWidth="1"/>
    <col min="4" max="4" width="10.140625" style="0" customWidth="1"/>
    <col min="5" max="5" width="10.8515625" style="0" customWidth="1"/>
    <col min="6" max="6" width="11.140625" style="0" customWidth="1"/>
    <col min="7" max="7" width="10.421875" style="0" customWidth="1"/>
    <col min="8" max="8" width="10.8515625" style="0" customWidth="1"/>
    <col min="9" max="10" width="9.8515625" style="0" customWidth="1"/>
    <col min="11" max="11" width="10.28125" style="0" customWidth="1"/>
  </cols>
  <sheetData>
    <row r="1" ht="38.25" customHeight="1"/>
    <row r="2" spans="1:11" ht="25.5" customHeight="1">
      <c r="A2" s="1" t="s">
        <v>71</v>
      </c>
      <c r="B2" s="1"/>
      <c r="C2" s="2"/>
      <c r="D2" s="2"/>
      <c r="F2" s="121" t="s">
        <v>72</v>
      </c>
      <c r="G2" s="121"/>
      <c r="H2" s="121"/>
      <c r="I2" s="121"/>
      <c r="J2" s="121"/>
      <c r="K2" s="121"/>
    </row>
    <row r="3" spans="1:5" s="5" customFormat="1" ht="12.75">
      <c r="A3" s="4" t="s">
        <v>70</v>
      </c>
      <c r="B3" s="4"/>
      <c r="C3"/>
      <c r="D3"/>
      <c r="E3"/>
    </row>
    <row r="4" spans="1:11" s="10" customFormat="1" ht="12.75">
      <c r="A4" s="119" t="s">
        <v>0</v>
      </c>
      <c r="B4" s="120" t="s">
        <v>1</v>
      </c>
      <c r="C4" s="122"/>
      <c r="D4" s="123"/>
      <c r="E4" s="123"/>
      <c r="F4" s="123"/>
      <c r="G4" s="123"/>
      <c r="H4" s="123"/>
      <c r="I4" s="123"/>
      <c r="J4" s="123"/>
      <c r="K4" s="124"/>
    </row>
    <row r="5" spans="1:11" s="10" customFormat="1" ht="18.75" customHeight="1">
      <c r="A5" s="119"/>
      <c r="B5" s="120"/>
      <c r="C5" s="6">
        <v>2007</v>
      </c>
      <c r="D5" s="6">
        <v>2008</v>
      </c>
      <c r="E5" s="6">
        <v>2009</v>
      </c>
      <c r="F5" s="6">
        <v>2010</v>
      </c>
      <c r="G5" s="6">
        <v>2011</v>
      </c>
      <c r="H5" s="6">
        <v>2012</v>
      </c>
      <c r="I5" s="6">
        <v>2013</v>
      </c>
      <c r="J5" s="6">
        <v>2014</v>
      </c>
      <c r="K5" s="6">
        <v>2015</v>
      </c>
    </row>
    <row r="6" spans="1:11" s="10" customFormat="1" ht="12.75">
      <c r="A6" s="11" t="s">
        <v>2</v>
      </c>
      <c r="B6" s="11" t="s">
        <v>3</v>
      </c>
      <c r="C6" s="68">
        <v>2337511.84</v>
      </c>
      <c r="D6" s="6"/>
      <c r="E6" s="13"/>
      <c r="F6" s="13"/>
      <c r="G6" s="92"/>
      <c r="H6" s="13"/>
      <c r="I6" s="107"/>
      <c r="J6" s="107"/>
      <c r="K6" s="107"/>
    </row>
    <row r="7" spans="1:11" s="10" customFormat="1" ht="12.75">
      <c r="A7" s="14">
        <v>2</v>
      </c>
      <c r="B7" s="15" t="s">
        <v>4</v>
      </c>
      <c r="C7" s="16">
        <f aca="true" t="shared" si="0" ref="C7:K7">C8+C13+C14</f>
        <v>45257938</v>
      </c>
      <c r="D7" s="16">
        <f t="shared" si="0"/>
        <v>45107331.52794993</v>
      </c>
      <c r="E7" s="16">
        <f t="shared" si="0"/>
        <v>45964371.09378843</v>
      </c>
      <c r="F7" s="16">
        <f t="shared" si="0"/>
        <v>46837694.49980208</v>
      </c>
      <c r="G7" s="93">
        <f t="shared" si="0"/>
        <v>47727611.31086015</v>
      </c>
      <c r="H7" s="16">
        <f t="shared" si="0"/>
        <v>48634435.47817123</v>
      </c>
      <c r="I7" s="16">
        <f t="shared" si="0"/>
        <v>49363952.0103438</v>
      </c>
      <c r="J7" s="16">
        <f t="shared" si="0"/>
        <v>50104411.29049894</v>
      </c>
      <c r="K7" s="16">
        <f t="shared" si="0"/>
        <v>50855977.45985643</v>
      </c>
    </row>
    <row r="8" spans="1:11" s="10" customFormat="1" ht="12.75">
      <c r="A8" s="17" t="s">
        <v>5</v>
      </c>
      <c r="B8" s="11" t="s">
        <v>6</v>
      </c>
      <c r="C8" s="18">
        <f aca="true" t="shared" si="1" ref="C8:K8">SUM(C9:C12)</f>
        <v>11824667</v>
      </c>
      <c r="D8" s="18">
        <f t="shared" si="1"/>
        <v>12281528.097839</v>
      </c>
      <c r="E8" s="18">
        <f t="shared" si="1"/>
        <v>12611149.13077417</v>
      </c>
      <c r="F8" s="18">
        <f t="shared" si="1"/>
        <v>12949881.247897396</v>
      </c>
      <c r="G8" s="94">
        <f t="shared" si="1"/>
        <v>13297983.281398319</v>
      </c>
      <c r="H8" s="18">
        <f t="shared" si="1"/>
        <v>13655720.487825546</v>
      </c>
      <c r="I8" s="18">
        <f t="shared" si="1"/>
        <v>13860556.295142928</v>
      </c>
      <c r="J8" s="18">
        <f t="shared" si="1"/>
        <v>14068464.639570072</v>
      </c>
      <c r="K8" s="18">
        <f t="shared" si="1"/>
        <v>14279491.609163623</v>
      </c>
    </row>
    <row r="9" spans="1:11" s="10" customFormat="1" ht="12.75">
      <c r="A9" s="19">
        <v>1</v>
      </c>
      <c r="B9" s="19" t="s">
        <v>7</v>
      </c>
      <c r="C9" s="18">
        <v>1598297</v>
      </c>
      <c r="D9" s="18">
        <v>1836400.936209</v>
      </c>
      <c r="E9" s="18">
        <v>1891492.96429527</v>
      </c>
      <c r="F9" s="18">
        <v>1948237.7532241282</v>
      </c>
      <c r="G9" s="94">
        <v>2006684.8858208521</v>
      </c>
      <c r="H9" s="18">
        <v>2066885.4323954778</v>
      </c>
      <c r="I9" s="108">
        <f>H9*101.5%</f>
        <v>2097888.7138814097</v>
      </c>
      <c r="J9" s="108">
        <f>I9*101.5%</f>
        <v>2129357.044589631</v>
      </c>
      <c r="K9" s="108">
        <f>J9*101.5%</f>
        <v>2161297.400258475</v>
      </c>
    </row>
    <row r="10" spans="1:11" s="10" customFormat="1" ht="12.75">
      <c r="A10" s="19">
        <v>2</v>
      </c>
      <c r="B10" s="19" t="s">
        <v>8</v>
      </c>
      <c r="C10" s="18">
        <v>297157</v>
      </c>
      <c r="D10" s="18">
        <v>415990.24163</v>
      </c>
      <c r="E10" s="18">
        <v>428469.94887890003</v>
      </c>
      <c r="F10" s="18">
        <v>441324.047345267</v>
      </c>
      <c r="G10" s="94">
        <v>454563.7687656251</v>
      </c>
      <c r="H10" s="18">
        <v>468200.68182859384</v>
      </c>
      <c r="I10" s="108">
        <f aca="true" t="shared" si="2" ref="I10:K14">H10*101.5%</f>
        <v>475223.6920560227</v>
      </c>
      <c r="J10" s="108">
        <f t="shared" si="2"/>
        <v>482352.047436863</v>
      </c>
      <c r="K10" s="108">
        <f t="shared" si="2"/>
        <v>489587.3281484159</v>
      </c>
    </row>
    <row r="11" spans="1:11" s="10" customFormat="1" ht="12.75" customHeight="1">
      <c r="A11" s="19">
        <v>3</v>
      </c>
      <c r="B11" s="20" t="s">
        <v>9</v>
      </c>
      <c r="C11" s="18">
        <v>5910148</v>
      </c>
      <c r="D11" s="18">
        <f>C11*104%</f>
        <v>6146553.92</v>
      </c>
      <c r="E11" s="18">
        <f>D11*103%</f>
        <v>6330950.5376</v>
      </c>
      <c r="F11" s="18">
        <f>E11*103%</f>
        <v>6520879.053728</v>
      </c>
      <c r="G11" s="94">
        <f>F11*103%</f>
        <v>6716505.42533984</v>
      </c>
      <c r="H11" s="18">
        <f>G11*103%</f>
        <v>6918000.588100036</v>
      </c>
      <c r="I11" s="108">
        <f t="shared" si="2"/>
        <v>7021770.596921535</v>
      </c>
      <c r="J11" s="108">
        <f t="shared" si="2"/>
        <v>7127097.155875358</v>
      </c>
      <c r="K11" s="108">
        <f t="shared" si="2"/>
        <v>7234003.613213488</v>
      </c>
    </row>
    <row r="12" spans="1:11" s="10" customFormat="1" ht="12.75">
      <c r="A12" s="19">
        <v>4</v>
      </c>
      <c r="B12" s="19" t="s">
        <v>10</v>
      </c>
      <c r="C12" s="18">
        <v>4019065</v>
      </c>
      <c r="D12" s="18">
        <v>3882583</v>
      </c>
      <c r="E12" s="18">
        <f>3882584*102%</f>
        <v>3960235.68</v>
      </c>
      <c r="F12" s="18">
        <f>E12*102%</f>
        <v>4039440.3936</v>
      </c>
      <c r="G12" s="94">
        <f>F12*102%</f>
        <v>4120229.201472</v>
      </c>
      <c r="H12" s="18">
        <f>G12*102%</f>
        <v>4202633.78550144</v>
      </c>
      <c r="I12" s="108">
        <f t="shared" si="2"/>
        <v>4265673.292283962</v>
      </c>
      <c r="J12" s="108">
        <f t="shared" si="2"/>
        <v>4329658.391668221</v>
      </c>
      <c r="K12" s="108">
        <f t="shared" si="2"/>
        <v>4394603.267543244</v>
      </c>
    </row>
    <row r="13" spans="1:11" s="10" customFormat="1" ht="12.75">
      <c r="A13" s="17" t="s">
        <v>11</v>
      </c>
      <c r="B13" s="11" t="s">
        <v>12</v>
      </c>
      <c r="C13" s="18">
        <v>21671074</v>
      </c>
      <c r="D13" s="18">
        <v>22175284.43011093</v>
      </c>
      <c r="E13" s="18">
        <v>22840542.96301426</v>
      </c>
      <c r="F13" s="18">
        <v>23525759.25190469</v>
      </c>
      <c r="G13" s="94">
        <v>24231532.02946183</v>
      </c>
      <c r="H13" s="18">
        <v>24958477.990345687</v>
      </c>
      <c r="I13" s="108">
        <f t="shared" si="2"/>
        <v>25332855.160200868</v>
      </c>
      <c r="J13" s="108">
        <f t="shared" si="2"/>
        <v>25712847.987603877</v>
      </c>
      <c r="K13" s="108">
        <f t="shared" si="2"/>
        <v>26098540.70741793</v>
      </c>
    </row>
    <row r="14" spans="1:11" s="10" customFormat="1" ht="12.75" customHeight="1">
      <c r="A14" s="17" t="s">
        <v>13</v>
      </c>
      <c r="B14" s="21" t="s">
        <v>14</v>
      </c>
      <c r="C14" s="18">
        <v>11762197</v>
      </c>
      <c r="D14" s="18">
        <v>10650519</v>
      </c>
      <c r="E14" s="18">
        <v>10512679</v>
      </c>
      <c r="F14" s="18">
        <v>10362054</v>
      </c>
      <c r="G14" s="94">
        <v>10198096</v>
      </c>
      <c r="H14" s="18">
        <v>10020237</v>
      </c>
      <c r="I14" s="108">
        <f t="shared" si="2"/>
        <v>10170540.555</v>
      </c>
      <c r="J14" s="108">
        <f t="shared" si="2"/>
        <v>10323098.663324999</v>
      </c>
      <c r="K14" s="108">
        <f t="shared" si="2"/>
        <v>10477945.143274873</v>
      </c>
    </row>
    <row r="15" spans="1:11" s="10" customFormat="1" ht="12.75">
      <c r="A15" s="14">
        <v>3</v>
      </c>
      <c r="B15" s="15" t="s">
        <v>15</v>
      </c>
      <c r="C15" s="16">
        <f aca="true" t="shared" si="3" ref="C15:K15">C16+C27+C35</f>
        <v>51044940.41</v>
      </c>
      <c r="D15" s="16">
        <f t="shared" si="3"/>
        <v>44144538</v>
      </c>
      <c r="E15" s="16">
        <f t="shared" si="3"/>
        <v>45007371</v>
      </c>
      <c r="F15" s="16">
        <f t="shared" si="3"/>
        <v>45846672</v>
      </c>
      <c r="G15" s="93">
        <f t="shared" si="3"/>
        <v>46774611</v>
      </c>
      <c r="H15" s="16">
        <f t="shared" si="3"/>
        <v>47662486</v>
      </c>
      <c r="I15" s="16">
        <f t="shared" si="3"/>
        <v>49035352</v>
      </c>
      <c r="J15" s="16">
        <f t="shared" si="3"/>
        <v>49775711</v>
      </c>
      <c r="K15" s="16">
        <f t="shared" si="3"/>
        <v>50527277</v>
      </c>
    </row>
    <row r="16" spans="1:11" s="25" customFormat="1" ht="14.25" customHeight="1">
      <c r="A16" s="22" t="s">
        <v>16</v>
      </c>
      <c r="B16" s="23" t="s">
        <v>17</v>
      </c>
      <c r="C16" s="24">
        <v>36355994</v>
      </c>
      <c r="D16" s="24">
        <v>35488031</v>
      </c>
      <c r="E16" s="24">
        <v>44737971</v>
      </c>
      <c r="F16" s="24">
        <v>45637193</v>
      </c>
      <c r="G16" s="95">
        <v>46623636</v>
      </c>
      <c r="H16" s="24">
        <v>47571683</v>
      </c>
      <c r="I16" s="109">
        <v>48988412</v>
      </c>
      <c r="J16" s="109">
        <v>49751302</v>
      </c>
      <c r="K16" s="109">
        <v>50525399</v>
      </c>
    </row>
    <row r="17" spans="1:11" s="10" customFormat="1" ht="12.75">
      <c r="A17" s="19"/>
      <c r="B17" s="26" t="s">
        <v>18</v>
      </c>
      <c r="C17" s="18">
        <v>22874033.55</v>
      </c>
      <c r="D17" s="18">
        <f>C17*101.5%</f>
        <v>23217144.05325</v>
      </c>
      <c r="E17" s="18">
        <f aca="true" t="shared" si="4" ref="E17:K17">D17*101.5%</f>
        <v>23565401.214048747</v>
      </c>
      <c r="F17" s="18">
        <f t="shared" si="4"/>
        <v>23918882.232259475</v>
      </c>
      <c r="G17" s="94">
        <f t="shared" si="4"/>
        <v>24277665.465743363</v>
      </c>
      <c r="H17" s="18">
        <f t="shared" si="4"/>
        <v>24641830.44772951</v>
      </c>
      <c r="I17" s="108">
        <f t="shared" si="4"/>
        <v>25011457.90444545</v>
      </c>
      <c r="J17" s="108">
        <f t="shared" si="4"/>
        <v>25386629.77301213</v>
      </c>
      <c r="K17" s="108">
        <f t="shared" si="4"/>
        <v>25767429.219607312</v>
      </c>
    </row>
    <row r="18" spans="1:11" s="10" customFormat="1" ht="15.75" customHeight="1">
      <c r="A18" s="27">
        <v>4</v>
      </c>
      <c r="B18" s="28" t="s">
        <v>19</v>
      </c>
      <c r="C18" s="18">
        <f aca="true" t="shared" si="5" ref="C18:K18">C6+C7-C16</f>
        <v>11239455.840000004</v>
      </c>
      <c r="D18" s="18">
        <f t="shared" si="5"/>
        <v>9619300.52794993</v>
      </c>
      <c r="E18" s="18">
        <f t="shared" si="5"/>
        <v>1226400.09378843</v>
      </c>
      <c r="F18" s="18">
        <f t="shared" si="5"/>
        <v>1200501.4998020828</v>
      </c>
      <c r="G18" s="94">
        <f t="shared" si="5"/>
        <v>1103975.3108601496</v>
      </c>
      <c r="H18" s="18">
        <f t="shared" si="5"/>
        <v>1062752.4781712294</v>
      </c>
      <c r="I18" s="18">
        <f t="shared" si="5"/>
        <v>375540.0103437975</v>
      </c>
      <c r="J18" s="18">
        <f t="shared" si="5"/>
        <v>353109.29049894214</v>
      </c>
      <c r="K18" s="18">
        <f t="shared" si="5"/>
        <v>330578.4598564282</v>
      </c>
    </row>
    <row r="19" spans="1:11" s="10" customFormat="1" ht="12.75">
      <c r="A19" s="27">
        <v>5</v>
      </c>
      <c r="B19" s="29" t="s">
        <v>20</v>
      </c>
      <c r="C19" s="12">
        <f aca="true" t="shared" si="6" ref="C19:K19">C20+C27</f>
        <v>1015886.5</v>
      </c>
      <c r="D19" s="12">
        <f t="shared" si="6"/>
        <v>1299301</v>
      </c>
      <c r="E19" s="12">
        <f t="shared" si="6"/>
        <v>1226400</v>
      </c>
      <c r="F19" s="12">
        <f t="shared" si="6"/>
        <v>1200501</v>
      </c>
      <c r="G19" s="96">
        <f t="shared" si="6"/>
        <v>1103975</v>
      </c>
      <c r="H19" s="12">
        <f t="shared" si="6"/>
        <v>1062752</v>
      </c>
      <c r="I19" s="12">
        <f t="shared" si="6"/>
        <v>375540</v>
      </c>
      <c r="J19" s="12">
        <f t="shared" si="6"/>
        <v>353109</v>
      </c>
      <c r="K19" s="12">
        <f t="shared" si="6"/>
        <v>330578</v>
      </c>
    </row>
    <row r="20" spans="1:11" s="10" customFormat="1" ht="18" customHeight="1">
      <c r="A20" s="30" t="s">
        <v>21</v>
      </c>
      <c r="B20" s="31" t="s">
        <v>22</v>
      </c>
      <c r="C20" s="32">
        <f aca="true" t="shared" si="7" ref="C20:K20">SUM(C21:C26)</f>
        <v>758874.5</v>
      </c>
      <c r="D20" s="32">
        <f t="shared" si="7"/>
        <v>962794</v>
      </c>
      <c r="E20" s="32">
        <f t="shared" si="7"/>
        <v>957000</v>
      </c>
      <c r="F20" s="32">
        <f t="shared" si="7"/>
        <v>991022</v>
      </c>
      <c r="G20" s="97">
        <f t="shared" si="7"/>
        <v>953000</v>
      </c>
      <c r="H20" s="32">
        <f t="shared" si="7"/>
        <v>971949</v>
      </c>
      <c r="I20" s="32">
        <f t="shared" si="7"/>
        <v>328600</v>
      </c>
      <c r="J20" s="32">
        <f t="shared" si="7"/>
        <v>328700</v>
      </c>
      <c r="K20" s="32">
        <f t="shared" si="7"/>
        <v>328700</v>
      </c>
    </row>
    <row r="21" spans="1:11" s="10" customFormat="1" ht="15" customHeight="1">
      <c r="A21" s="89">
        <v>1</v>
      </c>
      <c r="B21" s="34" t="s">
        <v>32</v>
      </c>
      <c r="C21" s="35">
        <f>'[1]Prognoza długu na dzień 29.1.20'!$G$9</f>
        <v>758874.5</v>
      </c>
      <c r="D21" s="35">
        <v>587274</v>
      </c>
      <c r="E21" s="35">
        <v>384642</v>
      </c>
      <c r="F21" s="35">
        <v>372611</v>
      </c>
      <c r="G21" s="98">
        <v>133611</v>
      </c>
      <c r="H21" s="35">
        <v>133612</v>
      </c>
      <c r="I21" s="108">
        <v>0</v>
      </c>
      <c r="J21" s="108">
        <v>0</v>
      </c>
      <c r="K21" s="108">
        <v>0</v>
      </c>
    </row>
    <row r="22" spans="1:11" s="81" customFormat="1" ht="27.75" customHeight="1">
      <c r="A22" s="36">
        <v>2</v>
      </c>
      <c r="B22" s="75" t="s">
        <v>33</v>
      </c>
      <c r="C22" s="80">
        <v>0</v>
      </c>
      <c r="D22" s="80">
        <v>30000</v>
      </c>
      <c r="E22" s="80">
        <v>30000</v>
      </c>
      <c r="F22" s="80">
        <v>29418</v>
      </c>
      <c r="G22" s="99">
        <v>29417</v>
      </c>
      <c r="H22" s="80">
        <v>0</v>
      </c>
      <c r="I22" s="108">
        <v>0</v>
      </c>
      <c r="J22" s="108">
        <v>0</v>
      </c>
      <c r="K22" s="108">
        <v>0</v>
      </c>
    </row>
    <row r="23" spans="1:11" s="81" customFormat="1" ht="27.75" customHeight="1">
      <c r="A23" s="41">
        <v>3</v>
      </c>
      <c r="B23" s="75" t="s">
        <v>43</v>
      </c>
      <c r="C23" s="40">
        <v>0</v>
      </c>
      <c r="D23" s="40">
        <v>44000</v>
      </c>
      <c r="E23" s="40">
        <v>44000</v>
      </c>
      <c r="F23" s="40">
        <v>43635</v>
      </c>
      <c r="G23" s="100">
        <v>43635</v>
      </c>
      <c r="H23" s="40">
        <v>0</v>
      </c>
      <c r="I23" s="108">
        <v>0</v>
      </c>
      <c r="J23" s="108">
        <v>0</v>
      </c>
      <c r="K23" s="108">
        <v>0</v>
      </c>
    </row>
    <row r="24" spans="1:11" s="81" customFormat="1" ht="26.25" customHeight="1">
      <c r="A24" s="91">
        <v>4</v>
      </c>
      <c r="B24" s="75" t="s">
        <v>59</v>
      </c>
      <c r="C24" s="40">
        <v>0</v>
      </c>
      <c r="D24" s="24">
        <v>181000</v>
      </c>
      <c r="E24" s="24">
        <v>370000</v>
      </c>
      <c r="F24" s="24">
        <v>316000</v>
      </c>
      <c r="G24" s="24">
        <v>558000</v>
      </c>
      <c r="H24" s="24">
        <v>554000</v>
      </c>
      <c r="I24" s="108">
        <v>0</v>
      </c>
      <c r="J24" s="108">
        <v>0</v>
      </c>
      <c r="K24" s="108">
        <v>0</v>
      </c>
    </row>
    <row r="25" spans="1:11" s="84" customFormat="1" ht="26.25" customHeight="1">
      <c r="A25" s="90">
        <v>5</v>
      </c>
      <c r="B25" s="76" t="s">
        <v>67</v>
      </c>
      <c r="C25" s="38">
        <v>0</v>
      </c>
      <c r="D25" s="114">
        <v>100000</v>
      </c>
      <c r="E25" s="114">
        <v>100000</v>
      </c>
      <c r="F25" s="114">
        <v>200000</v>
      </c>
      <c r="G25" s="114">
        <v>105000</v>
      </c>
      <c r="H25" s="114">
        <v>200000</v>
      </c>
      <c r="I25" s="115">
        <v>328600</v>
      </c>
      <c r="J25" s="115">
        <v>328700</v>
      </c>
      <c r="K25" s="115">
        <v>328700</v>
      </c>
    </row>
    <row r="26" spans="1:11" s="10" customFormat="1" ht="20.25" customHeight="1">
      <c r="A26" s="36">
        <v>6</v>
      </c>
      <c r="B26" s="39" t="s">
        <v>61</v>
      </c>
      <c r="C26" s="40">
        <v>0</v>
      </c>
      <c r="D26" s="40">
        <v>20520</v>
      </c>
      <c r="E26" s="40">
        <v>28358</v>
      </c>
      <c r="F26" s="40">
        <v>29358</v>
      </c>
      <c r="G26" s="100">
        <v>83337</v>
      </c>
      <c r="H26" s="40">
        <v>84337</v>
      </c>
      <c r="I26" s="108">
        <v>0</v>
      </c>
      <c r="J26" s="108">
        <v>0</v>
      </c>
      <c r="K26" s="108">
        <v>0</v>
      </c>
    </row>
    <row r="27" spans="1:11" s="10" customFormat="1" ht="12.75">
      <c r="A27" s="30" t="s">
        <v>23</v>
      </c>
      <c r="B27" s="15" t="s">
        <v>24</v>
      </c>
      <c r="C27" s="16">
        <f aca="true" t="shared" si="8" ref="C27:K27">SUM(C28:C33)</f>
        <v>257012</v>
      </c>
      <c r="D27" s="16">
        <f t="shared" si="8"/>
        <v>336507</v>
      </c>
      <c r="E27" s="16">
        <f t="shared" si="8"/>
        <v>269400</v>
      </c>
      <c r="F27" s="16">
        <f t="shared" si="8"/>
        <v>209479</v>
      </c>
      <c r="G27" s="93">
        <f t="shared" si="8"/>
        <v>150975</v>
      </c>
      <c r="H27" s="16">
        <f t="shared" si="8"/>
        <v>90803</v>
      </c>
      <c r="I27" s="16">
        <f t="shared" si="8"/>
        <v>46940</v>
      </c>
      <c r="J27" s="16">
        <f t="shared" si="8"/>
        <v>24409</v>
      </c>
      <c r="K27" s="16">
        <f t="shared" si="8"/>
        <v>1878</v>
      </c>
    </row>
    <row r="28" spans="1:11" s="10" customFormat="1" ht="16.5" customHeight="1">
      <c r="A28" s="41">
        <v>1</v>
      </c>
      <c r="B28" s="39" t="s">
        <v>35</v>
      </c>
      <c r="C28" s="42">
        <v>164544</v>
      </c>
      <c r="D28" s="43">
        <v>110611</v>
      </c>
      <c r="E28" s="43">
        <v>70512</v>
      </c>
      <c r="F28" s="43">
        <v>45134</v>
      </c>
      <c r="G28" s="101">
        <v>20707</v>
      </c>
      <c r="H28" s="43">
        <v>6419</v>
      </c>
      <c r="I28" s="108">
        <v>0</v>
      </c>
      <c r="J28" s="108">
        <v>0</v>
      </c>
      <c r="K28" s="108">
        <v>0</v>
      </c>
    </row>
    <row r="29" spans="1:11" s="10" customFormat="1" ht="24" customHeight="1">
      <c r="A29" s="41">
        <v>2</v>
      </c>
      <c r="B29" s="75" t="s">
        <v>36</v>
      </c>
      <c r="C29" s="42">
        <v>2426</v>
      </c>
      <c r="D29" s="43">
        <v>3547</v>
      </c>
      <c r="E29" s="43">
        <v>2497</v>
      </c>
      <c r="F29" s="43">
        <v>1459</v>
      </c>
      <c r="G29" s="101">
        <v>515</v>
      </c>
      <c r="H29" s="43">
        <v>0</v>
      </c>
      <c r="I29" s="108">
        <v>0</v>
      </c>
      <c r="J29" s="108">
        <v>0</v>
      </c>
      <c r="K29" s="108">
        <v>0</v>
      </c>
    </row>
    <row r="30" spans="1:11" s="81" customFormat="1" ht="28.5" customHeight="1">
      <c r="A30" s="41">
        <v>3</v>
      </c>
      <c r="B30" s="75" t="s">
        <v>44</v>
      </c>
      <c r="C30" s="42">
        <v>3578</v>
      </c>
      <c r="D30" s="86">
        <v>5236</v>
      </c>
      <c r="E30" s="86">
        <v>3696</v>
      </c>
      <c r="F30" s="86">
        <v>2164</v>
      </c>
      <c r="G30" s="102">
        <v>764</v>
      </c>
      <c r="H30" s="86">
        <v>0</v>
      </c>
      <c r="I30" s="108">
        <v>0</v>
      </c>
      <c r="J30" s="108">
        <v>0</v>
      </c>
      <c r="K30" s="108">
        <v>0</v>
      </c>
    </row>
    <row r="31" spans="1:11" s="81" customFormat="1" ht="28.5" customHeight="1">
      <c r="A31" s="41">
        <v>4</v>
      </c>
      <c r="B31" s="75" t="s">
        <v>60</v>
      </c>
      <c r="C31" s="42">
        <v>45869</v>
      </c>
      <c r="D31" s="86">
        <v>92388</v>
      </c>
      <c r="E31" s="86">
        <v>78025</v>
      </c>
      <c r="F31" s="86">
        <v>61332</v>
      </c>
      <c r="G31" s="102">
        <v>38786</v>
      </c>
      <c r="H31" s="86">
        <v>11384</v>
      </c>
      <c r="I31" s="108">
        <v>0</v>
      </c>
      <c r="J31" s="108">
        <v>0</v>
      </c>
      <c r="K31" s="108">
        <v>0</v>
      </c>
    </row>
    <row r="32" spans="1:11" s="81" customFormat="1" ht="28.5" customHeight="1">
      <c r="A32" s="41">
        <v>5</v>
      </c>
      <c r="B32" s="76" t="s">
        <v>68</v>
      </c>
      <c r="C32" s="82">
        <v>10500</v>
      </c>
      <c r="D32" s="83">
        <v>109631</v>
      </c>
      <c r="E32" s="83">
        <v>102776</v>
      </c>
      <c r="F32" s="83">
        <v>89898</v>
      </c>
      <c r="G32" s="116">
        <v>81898</v>
      </c>
      <c r="H32" s="83">
        <v>68731</v>
      </c>
      <c r="I32" s="110">
        <v>46940</v>
      </c>
      <c r="J32" s="110">
        <v>24409</v>
      </c>
      <c r="K32" s="110">
        <v>1878</v>
      </c>
    </row>
    <row r="33" spans="1:11" ht="18.75" customHeight="1">
      <c r="A33" s="41">
        <v>6</v>
      </c>
      <c r="B33" s="39" t="s">
        <v>62</v>
      </c>
      <c r="C33" s="43">
        <v>30095</v>
      </c>
      <c r="D33" s="43">
        <v>15094</v>
      </c>
      <c r="E33" s="43">
        <v>11894</v>
      </c>
      <c r="F33" s="43">
        <v>9492</v>
      </c>
      <c r="G33" s="101">
        <v>8305</v>
      </c>
      <c r="H33" s="43">
        <v>4269</v>
      </c>
      <c r="I33" s="43"/>
      <c r="J33" s="43"/>
      <c r="K33" s="43"/>
    </row>
    <row r="34" spans="1:11" s="10" customFormat="1" ht="12.75">
      <c r="A34" s="27">
        <v>6</v>
      </c>
      <c r="B34" s="28" t="s">
        <v>25</v>
      </c>
      <c r="C34" s="44">
        <f aca="true" t="shared" si="9" ref="C34:K34">C18-C19</f>
        <v>10223569.340000004</v>
      </c>
      <c r="D34" s="44">
        <f t="shared" si="9"/>
        <v>8319999.527949929</v>
      </c>
      <c r="E34" s="44">
        <f t="shared" si="9"/>
        <v>0.09378843009471893</v>
      </c>
      <c r="F34" s="44">
        <f t="shared" si="9"/>
        <v>0.4998020827770233</v>
      </c>
      <c r="G34" s="103">
        <f t="shared" si="9"/>
        <v>0.31086014956235886</v>
      </c>
      <c r="H34" s="44">
        <f t="shared" si="9"/>
        <v>0.4781712293624878</v>
      </c>
      <c r="I34" s="44">
        <f t="shared" si="9"/>
        <v>0.010343797504901886</v>
      </c>
      <c r="J34" s="44">
        <f t="shared" si="9"/>
        <v>0.2904989421367645</v>
      </c>
      <c r="K34" s="44">
        <f t="shared" si="9"/>
        <v>0.45985642820596695</v>
      </c>
    </row>
    <row r="35" spans="1:11" s="10" customFormat="1" ht="12.75">
      <c r="A35" s="27">
        <v>7</v>
      </c>
      <c r="B35" s="28" t="s">
        <v>26</v>
      </c>
      <c r="C35" s="117">
        <v>14431934.41</v>
      </c>
      <c r="D35" s="18">
        <v>8320000</v>
      </c>
      <c r="E35" s="18">
        <v>0</v>
      </c>
      <c r="F35" s="18">
        <v>0</v>
      </c>
      <c r="G35" s="94">
        <v>0</v>
      </c>
      <c r="H35" s="18">
        <v>0</v>
      </c>
      <c r="I35" s="18">
        <v>0</v>
      </c>
      <c r="J35" s="18">
        <v>0</v>
      </c>
      <c r="K35" s="18">
        <v>0</v>
      </c>
    </row>
    <row r="36" spans="1:11" s="10" customFormat="1" ht="12.75">
      <c r="A36" s="30">
        <v>8</v>
      </c>
      <c r="B36" s="15" t="s">
        <v>52</v>
      </c>
      <c r="C36" s="45">
        <f aca="true" t="shared" si="10" ref="C36:H36">C35-C34</f>
        <v>4208365.069999997</v>
      </c>
      <c r="D36" s="45">
        <f t="shared" si="10"/>
        <v>0.4720500707626343</v>
      </c>
      <c r="E36" s="45">
        <f t="shared" si="10"/>
        <v>-0.09378843009471893</v>
      </c>
      <c r="F36" s="45">
        <f t="shared" si="10"/>
        <v>-0.4998020827770233</v>
      </c>
      <c r="G36" s="104">
        <f t="shared" si="10"/>
        <v>-0.31086014956235886</v>
      </c>
      <c r="H36" s="45">
        <f t="shared" si="10"/>
        <v>-0.4781712293624878</v>
      </c>
      <c r="I36" s="45">
        <f>I35-I34</f>
        <v>-0.010343797504901886</v>
      </c>
      <c r="J36" s="45">
        <f>J35-J34</f>
        <v>-0.2904989421367645</v>
      </c>
      <c r="K36" s="45">
        <f>K35-K34</f>
        <v>-0.45985642820596695</v>
      </c>
    </row>
    <row r="37" spans="1:11" s="10" customFormat="1" ht="14.25" customHeight="1">
      <c r="A37" s="27" t="s">
        <v>63</v>
      </c>
      <c r="B37" s="73" t="s">
        <v>38</v>
      </c>
      <c r="C37" s="72">
        <v>118835</v>
      </c>
      <c r="D37" s="18">
        <v>0</v>
      </c>
      <c r="E37" s="18">
        <v>0</v>
      </c>
      <c r="F37" s="18">
        <v>0</v>
      </c>
      <c r="G37" s="94">
        <v>0</v>
      </c>
      <c r="H37" s="18">
        <v>0</v>
      </c>
      <c r="I37" s="18">
        <v>0</v>
      </c>
      <c r="J37" s="18">
        <v>0</v>
      </c>
      <c r="K37" s="18">
        <v>0</v>
      </c>
    </row>
    <row r="38" spans="1:11" s="81" customFormat="1" ht="16.5" customHeight="1">
      <c r="A38" s="91" t="s">
        <v>64</v>
      </c>
      <c r="B38" s="112" t="s">
        <v>39</v>
      </c>
      <c r="C38" s="18">
        <v>1979000</v>
      </c>
      <c r="D38" s="18">
        <v>0</v>
      </c>
      <c r="E38" s="18">
        <v>0</v>
      </c>
      <c r="F38" s="18">
        <v>0</v>
      </c>
      <c r="G38" s="94">
        <v>0</v>
      </c>
      <c r="H38" s="18">
        <v>0</v>
      </c>
      <c r="I38" s="18">
        <v>0</v>
      </c>
      <c r="J38" s="18">
        <v>0</v>
      </c>
      <c r="K38" s="18">
        <v>0</v>
      </c>
    </row>
    <row r="39" spans="1:11" s="85" customFormat="1" ht="15.75" customHeight="1">
      <c r="A39" s="27" t="s">
        <v>65</v>
      </c>
      <c r="B39" s="73" t="s">
        <v>40</v>
      </c>
      <c r="C39" s="72">
        <v>175270</v>
      </c>
      <c r="D39" s="72">
        <v>0</v>
      </c>
      <c r="E39" s="72">
        <v>0</v>
      </c>
      <c r="F39" s="72">
        <v>0</v>
      </c>
      <c r="G39" s="105">
        <v>0</v>
      </c>
      <c r="H39" s="18">
        <v>0</v>
      </c>
      <c r="I39" s="18">
        <v>0</v>
      </c>
      <c r="J39" s="18">
        <v>0</v>
      </c>
      <c r="K39" s="18">
        <v>0</v>
      </c>
    </row>
    <row r="40" spans="1:11" s="84" customFormat="1" ht="15.75" customHeight="1">
      <c r="A40" s="90" t="s">
        <v>65</v>
      </c>
      <c r="B40" s="74" t="s">
        <v>69</v>
      </c>
      <c r="C40" s="77">
        <v>1691000</v>
      </c>
      <c r="D40" s="77"/>
      <c r="E40" s="77"/>
      <c r="F40" s="77"/>
      <c r="G40" s="111"/>
      <c r="H40" s="18">
        <v>0</v>
      </c>
      <c r="I40" s="18">
        <v>0</v>
      </c>
      <c r="J40" s="18">
        <v>0</v>
      </c>
      <c r="K40" s="18">
        <v>0</v>
      </c>
    </row>
    <row r="41" spans="1:11" s="10" customFormat="1" ht="14.25" customHeight="1">
      <c r="A41" s="113" t="s">
        <v>66</v>
      </c>
      <c r="B41" s="71" t="s">
        <v>41</v>
      </c>
      <c r="C41" s="72">
        <v>245910</v>
      </c>
      <c r="D41" s="18">
        <v>0</v>
      </c>
      <c r="E41" s="18">
        <v>0</v>
      </c>
      <c r="F41" s="18">
        <v>0</v>
      </c>
      <c r="G41" s="94">
        <v>0</v>
      </c>
      <c r="H41" s="18">
        <v>0</v>
      </c>
      <c r="I41" s="18">
        <v>0</v>
      </c>
      <c r="J41" s="18">
        <v>0</v>
      </c>
      <c r="K41" s="18">
        <v>0</v>
      </c>
    </row>
    <row r="42" spans="1:11" s="10" customFormat="1" ht="25.5" customHeight="1">
      <c r="A42" s="30">
        <v>9</v>
      </c>
      <c r="B42" s="47" t="s">
        <v>27</v>
      </c>
      <c r="C42" s="48">
        <f>C19/C7*100</f>
        <v>2.244659268391768</v>
      </c>
      <c r="D42" s="48">
        <f aca="true" t="shared" si="11" ref="D42:K42">D19/D7*100</f>
        <v>2.880465228130181</v>
      </c>
      <c r="E42" s="48">
        <f t="shared" si="11"/>
        <v>2.668153552014408</v>
      </c>
      <c r="F42" s="48">
        <f t="shared" si="11"/>
        <v>2.5631086517400483</v>
      </c>
      <c r="G42" s="106">
        <f t="shared" si="11"/>
        <v>2.3130740669370073</v>
      </c>
      <c r="H42" s="48">
        <f t="shared" si="11"/>
        <v>2.1851842003532638</v>
      </c>
      <c r="I42" s="48">
        <f t="shared" si="11"/>
        <v>0.7607575664146761</v>
      </c>
      <c r="J42" s="48">
        <f t="shared" si="11"/>
        <v>0.7047463305231138</v>
      </c>
      <c r="K42" s="48">
        <f t="shared" si="11"/>
        <v>0.6500278168106087</v>
      </c>
    </row>
    <row r="43" spans="3:8" ht="12.75">
      <c r="C43" s="49"/>
      <c r="D43" s="50"/>
      <c r="E43" s="51"/>
      <c r="H43" s="49"/>
    </row>
    <row r="44" spans="1:7" ht="14.25" customHeight="1">
      <c r="A44" s="52"/>
      <c r="B44" s="53"/>
      <c r="C44" s="54"/>
      <c r="F44" s="55" t="s">
        <v>28</v>
      </c>
      <c r="G44" s="55"/>
    </row>
    <row r="45" spans="5:6" ht="21" customHeight="1">
      <c r="E45" s="51"/>
      <c r="F45" s="51" t="s">
        <v>29</v>
      </c>
    </row>
    <row r="47" ht="12.75">
      <c r="C47" s="49"/>
    </row>
    <row r="48" spans="3:8" ht="12.75">
      <c r="C48" s="49"/>
      <c r="E48" s="121"/>
      <c r="F48" s="121"/>
      <c r="G48" s="121"/>
      <c r="H48" s="121"/>
    </row>
    <row r="53" spans="1:4" ht="12.75">
      <c r="A53" s="1"/>
      <c r="B53" s="1"/>
      <c r="C53" s="56"/>
      <c r="D53" s="56"/>
    </row>
    <row r="54" spans="1:9" ht="12.75">
      <c r="A54" s="57"/>
      <c r="B54" s="57"/>
      <c r="C54" s="58"/>
      <c r="D54" s="58"/>
      <c r="E54" s="5"/>
      <c r="F54" s="5"/>
      <c r="G54" s="5"/>
      <c r="H54" s="5"/>
      <c r="I54" s="5"/>
    </row>
    <row r="55" spans="1:9" ht="12.75">
      <c r="A55" s="58"/>
      <c r="B55" s="58"/>
      <c r="C55" s="58"/>
      <c r="D55" s="58"/>
      <c r="E55" s="5"/>
      <c r="F55" s="5"/>
      <c r="G55" s="5"/>
      <c r="H55" s="5"/>
      <c r="I55" s="5"/>
    </row>
    <row r="56" spans="1:9" ht="12.75">
      <c r="A56" s="58"/>
      <c r="B56" s="58"/>
      <c r="C56" s="58"/>
      <c r="D56" s="58"/>
      <c r="E56" s="5"/>
      <c r="F56" s="5"/>
      <c r="G56" s="5"/>
      <c r="H56" s="5"/>
      <c r="I56" s="5"/>
    </row>
    <row r="57" spans="1:9" ht="12.75">
      <c r="A57" s="58"/>
      <c r="B57" s="58"/>
      <c r="C57" s="58"/>
      <c r="D57" s="58"/>
      <c r="E57" s="5"/>
      <c r="F57" s="5"/>
      <c r="G57" s="5"/>
      <c r="H57" s="5"/>
      <c r="I57" s="5"/>
    </row>
    <row r="58" spans="1:9" ht="12.75">
      <c r="A58" s="58"/>
      <c r="B58" s="58"/>
      <c r="C58" s="59"/>
      <c r="D58" s="59"/>
      <c r="E58" s="59"/>
      <c r="F58" s="59"/>
      <c r="G58" s="59"/>
      <c r="H58" s="59"/>
      <c r="I58" s="59"/>
    </row>
    <row r="59" spans="1:9" ht="12.75">
      <c r="A59" s="57"/>
      <c r="B59" s="57"/>
      <c r="C59" s="59"/>
      <c r="D59" s="59"/>
      <c r="E59" s="5"/>
      <c r="F59" s="5"/>
      <c r="G59" s="5"/>
      <c r="H59" s="5"/>
      <c r="I59" s="5"/>
    </row>
    <row r="60" spans="1:9" ht="12.75">
      <c r="A60" s="60"/>
      <c r="B60" s="57"/>
      <c r="C60" s="54"/>
      <c r="D60" s="54"/>
      <c r="E60" s="54"/>
      <c r="F60" s="54"/>
      <c r="G60" s="54"/>
      <c r="H60" s="54"/>
      <c r="I60" s="54"/>
    </row>
    <row r="61" spans="1:9" ht="12.75">
      <c r="A61" s="61"/>
      <c r="B61" s="57"/>
      <c r="C61" s="54"/>
      <c r="D61" s="54"/>
      <c r="E61" s="54"/>
      <c r="F61" s="54"/>
      <c r="G61" s="54"/>
      <c r="H61" s="54"/>
      <c r="I61" s="54"/>
    </row>
    <row r="62" spans="1:9" ht="12.75">
      <c r="A62" s="58"/>
      <c r="B62" s="58"/>
      <c r="C62" s="54"/>
      <c r="D62" s="54"/>
      <c r="E62" s="50"/>
      <c r="F62" s="50"/>
      <c r="G62" s="50"/>
      <c r="H62" s="50"/>
      <c r="I62" s="50"/>
    </row>
    <row r="63" spans="1:9" ht="12.75">
      <c r="A63" s="58"/>
      <c r="B63" s="58"/>
      <c r="C63" s="54"/>
      <c r="D63" s="54"/>
      <c r="E63" s="50"/>
      <c r="F63" s="50"/>
      <c r="G63" s="50"/>
      <c r="H63" s="50"/>
      <c r="I63" s="50"/>
    </row>
    <row r="64" spans="1:9" ht="12.75">
      <c r="A64" s="58"/>
      <c r="B64" s="58"/>
      <c r="C64" s="54"/>
      <c r="D64" s="54"/>
      <c r="E64" s="50"/>
      <c r="F64" s="50"/>
      <c r="G64" s="50"/>
      <c r="H64" s="50"/>
      <c r="I64" s="50"/>
    </row>
    <row r="65" spans="1:9" ht="12.75">
      <c r="A65" s="58"/>
      <c r="B65" s="58"/>
      <c r="C65" s="54"/>
      <c r="D65" s="54"/>
      <c r="E65" s="54"/>
      <c r="F65" s="54"/>
      <c r="G65" s="54"/>
      <c r="H65" s="54"/>
      <c r="I65" s="5"/>
    </row>
    <row r="66" spans="1:9" ht="12.75">
      <c r="A66" s="58"/>
      <c r="B66" s="58"/>
      <c r="C66" s="54"/>
      <c r="D66" s="54"/>
      <c r="E66" s="50"/>
      <c r="F66" s="50"/>
      <c r="G66" s="50"/>
      <c r="H66" s="50"/>
      <c r="I66" s="5"/>
    </row>
    <row r="67" spans="1:9" ht="12.75">
      <c r="A67" s="58"/>
      <c r="B67" s="58"/>
      <c r="C67" s="54"/>
      <c r="D67" s="54"/>
      <c r="E67" s="50"/>
      <c r="F67" s="50"/>
      <c r="G67" s="50"/>
      <c r="H67" s="50"/>
      <c r="I67" s="50"/>
    </row>
    <row r="68" spans="1:9" ht="12.75">
      <c r="A68" s="61"/>
      <c r="B68" s="57"/>
      <c r="C68" s="54"/>
      <c r="D68" s="54"/>
      <c r="E68" s="54"/>
      <c r="F68" s="54"/>
      <c r="G68" s="54"/>
      <c r="H68" s="54"/>
      <c r="I68" s="54"/>
    </row>
    <row r="69" spans="1:9" ht="12.75">
      <c r="A69" s="61"/>
      <c r="B69" s="57"/>
      <c r="C69" s="54"/>
      <c r="D69" s="54"/>
      <c r="E69" s="54"/>
      <c r="F69" s="54"/>
      <c r="G69" s="54"/>
      <c r="H69" s="54"/>
      <c r="I69" s="54"/>
    </row>
    <row r="70" spans="1:9" ht="12.75">
      <c r="A70" s="61"/>
      <c r="B70" s="57"/>
      <c r="C70" s="54"/>
      <c r="D70" s="54"/>
      <c r="E70" s="5"/>
      <c r="F70" s="5"/>
      <c r="G70" s="5"/>
      <c r="H70" s="5"/>
      <c r="I70" s="5"/>
    </row>
    <row r="71" spans="1:9" ht="12.75">
      <c r="A71" s="61"/>
      <c r="B71" s="57"/>
      <c r="C71" s="54"/>
      <c r="D71" s="54"/>
      <c r="E71" s="5"/>
      <c r="F71" s="5"/>
      <c r="G71" s="5"/>
      <c r="H71" s="5"/>
      <c r="I71" s="5"/>
    </row>
    <row r="72" spans="1:9" ht="12.75">
      <c r="A72" s="61"/>
      <c r="B72" s="57"/>
      <c r="C72" s="54"/>
      <c r="D72" s="54"/>
      <c r="E72" s="54"/>
      <c r="F72" s="54"/>
      <c r="G72" s="54"/>
      <c r="H72" s="54"/>
      <c r="I72" s="54"/>
    </row>
    <row r="73" spans="1:9" ht="12.75">
      <c r="A73" s="61"/>
      <c r="B73" s="57"/>
      <c r="C73" s="54"/>
      <c r="D73" s="54"/>
      <c r="E73" s="5"/>
      <c r="F73" s="5"/>
      <c r="G73" s="5"/>
      <c r="H73" s="5"/>
      <c r="I73" s="5"/>
    </row>
    <row r="74" spans="1:9" ht="12.75">
      <c r="A74" s="61"/>
      <c r="B74" s="57"/>
      <c r="C74" s="54"/>
      <c r="D74" s="54"/>
      <c r="E74" s="5"/>
      <c r="F74" s="5"/>
      <c r="G74" s="5"/>
      <c r="H74" s="5"/>
      <c r="I74" s="5"/>
    </row>
    <row r="75" spans="1:9" ht="12.75">
      <c r="A75" s="61"/>
      <c r="B75" s="57"/>
      <c r="C75" s="54"/>
      <c r="D75" s="54"/>
      <c r="E75" s="5"/>
      <c r="F75" s="5"/>
      <c r="G75" s="5"/>
      <c r="H75" s="5"/>
      <c r="I75" s="5"/>
    </row>
    <row r="76" spans="1:9" ht="12.75">
      <c r="A76" s="61"/>
      <c r="B76" s="57"/>
      <c r="C76" s="54"/>
      <c r="D76" s="54"/>
      <c r="E76" s="5"/>
      <c r="F76" s="5"/>
      <c r="G76" s="5"/>
      <c r="H76" s="5"/>
      <c r="I76" s="5"/>
    </row>
    <row r="77" spans="1:9" ht="12.75">
      <c r="A77" s="60"/>
      <c r="B77" s="57"/>
      <c r="C77" s="54"/>
      <c r="D77" s="54"/>
      <c r="E77" s="54"/>
      <c r="F77" s="54"/>
      <c r="G77" s="54"/>
      <c r="H77" s="54"/>
      <c r="I77" s="54"/>
    </row>
    <row r="78" spans="1:9" ht="12.75">
      <c r="A78" s="61"/>
      <c r="B78" s="57"/>
      <c r="C78" s="54"/>
      <c r="D78" s="54"/>
      <c r="E78" s="54"/>
      <c r="F78" s="54"/>
      <c r="G78" s="54"/>
      <c r="H78" s="54"/>
      <c r="I78" s="54"/>
    </row>
    <row r="79" spans="1:9" ht="12.75">
      <c r="A79" s="61"/>
      <c r="B79" s="57"/>
      <c r="C79" s="54"/>
      <c r="D79" s="54"/>
      <c r="E79" s="5"/>
      <c r="F79" s="5"/>
      <c r="G79" s="5"/>
      <c r="H79" s="5"/>
      <c r="I79" s="5"/>
    </row>
    <row r="80" spans="1:9" ht="12.75">
      <c r="A80" s="60"/>
      <c r="B80" s="62"/>
      <c r="C80" s="54"/>
      <c r="D80" s="54"/>
      <c r="E80" s="54"/>
      <c r="F80" s="54"/>
      <c r="G80" s="54"/>
      <c r="H80" s="54"/>
      <c r="I80" s="54"/>
    </row>
    <row r="81" spans="1:9" ht="12.75">
      <c r="A81" s="52"/>
      <c r="B81" s="63"/>
      <c r="C81" s="54"/>
      <c r="D81" s="54"/>
      <c r="E81" s="5"/>
      <c r="F81" s="5"/>
      <c r="G81" s="5"/>
      <c r="H81" s="5"/>
      <c r="I81" s="5"/>
    </row>
    <row r="82" spans="1:9" ht="12.75">
      <c r="A82" s="52"/>
      <c r="B82" s="64"/>
      <c r="C82" s="54"/>
      <c r="D82" s="54"/>
      <c r="E82" s="5"/>
      <c r="F82" s="5"/>
      <c r="G82" s="5"/>
      <c r="H82" s="5"/>
      <c r="I82" s="5"/>
    </row>
    <row r="83" spans="1:9" ht="12.75">
      <c r="A83" s="52"/>
      <c r="B83" s="5"/>
      <c r="C83" s="54"/>
      <c r="D83" s="54"/>
      <c r="E83" s="5"/>
      <c r="F83" s="5"/>
      <c r="G83" s="5"/>
      <c r="H83" s="5"/>
      <c r="I83" s="5"/>
    </row>
    <row r="84" spans="1:9" ht="12.75">
      <c r="A84" s="52"/>
      <c r="B84" s="61"/>
      <c r="C84" s="54"/>
      <c r="D84" s="54"/>
      <c r="E84" s="5"/>
      <c r="F84" s="5"/>
      <c r="G84" s="65"/>
      <c r="H84" s="5"/>
      <c r="I84" s="66"/>
    </row>
    <row r="85" spans="1:9" ht="12.75">
      <c r="A85" s="52"/>
      <c r="B85" s="67"/>
      <c r="C85" s="65"/>
      <c r="D85" s="65"/>
      <c r="E85" s="5"/>
      <c r="F85" s="5"/>
      <c r="G85" s="5"/>
      <c r="H85" s="5"/>
      <c r="I85" s="5"/>
    </row>
    <row r="86" spans="1:9" ht="12.75">
      <c r="A86" s="60"/>
      <c r="B86" s="62"/>
      <c r="C86" s="65"/>
      <c r="D86" s="65"/>
      <c r="E86" s="5"/>
      <c r="F86" s="5"/>
      <c r="G86" s="5"/>
      <c r="H86" s="5"/>
      <c r="I86" s="5"/>
    </row>
    <row r="87" spans="1:9" ht="12.75">
      <c r="A87" s="57"/>
      <c r="B87" s="57"/>
      <c r="C87" s="50"/>
      <c r="D87" s="50"/>
      <c r="E87" s="50"/>
      <c r="F87" s="50"/>
      <c r="G87" s="50"/>
      <c r="H87" s="50"/>
      <c r="I87" s="50"/>
    </row>
    <row r="88" spans="1:9" ht="12.75">
      <c r="A88" s="57"/>
      <c r="B88" s="57"/>
      <c r="C88" s="50"/>
      <c r="D88" s="50"/>
      <c r="E88" s="50"/>
      <c r="F88" s="50"/>
      <c r="G88" s="50"/>
      <c r="H88" s="50"/>
      <c r="I88" s="50"/>
    </row>
    <row r="89" spans="1:9" ht="12.75">
      <c r="A89" s="57"/>
      <c r="B89" s="62"/>
      <c r="C89" s="5"/>
      <c r="D89" s="5"/>
      <c r="E89" s="5"/>
      <c r="F89" s="5"/>
      <c r="G89" s="5"/>
      <c r="H89" s="5"/>
      <c r="I89" s="5"/>
    </row>
    <row r="90" spans="1:9" ht="12.75">
      <c r="A90" s="57"/>
      <c r="B90" s="62"/>
      <c r="C90" s="5"/>
      <c r="D90" s="5"/>
      <c r="E90" s="5"/>
      <c r="F90" s="5"/>
      <c r="G90" s="5"/>
      <c r="H90" s="5"/>
      <c r="I90" s="5"/>
    </row>
    <row r="91" spans="1:9" ht="12.75">
      <c r="A91" s="62"/>
      <c r="B91" s="62"/>
      <c r="C91" s="5"/>
      <c r="D91" s="5"/>
      <c r="E91" s="5"/>
      <c r="F91" s="5"/>
      <c r="G91" s="5"/>
      <c r="H91" s="5"/>
      <c r="I91" s="5"/>
    </row>
    <row r="92" spans="1:9" ht="12.75">
      <c r="A92" s="62"/>
      <c r="B92" s="62"/>
      <c r="C92" s="5"/>
      <c r="D92" s="5"/>
      <c r="E92" s="5"/>
      <c r="F92" s="5"/>
      <c r="G92" s="5"/>
      <c r="H92" s="5"/>
      <c r="I92" s="5"/>
    </row>
    <row r="93" spans="1:9" ht="12.75">
      <c r="A93" s="62"/>
      <c r="B93" s="62"/>
      <c r="C93" s="50"/>
      <c r="D93" s="50"/>
      <c r="E93" s="50"/>
      <c r="F93" s="50"/>
      <c r="G93" s="50"/>
      <c r="H93" s="50"/>
      <c r="I93" s="50"/>
    </row>
    <row r="94" spans="1:9" ht="12.75">
      <c r="A94" s="57"/>
      <c r="B94" s="62"/>
      <c r="C94" s="50"/>
      <c r="D94" s="50"/>
      <c r="E94" s="50"/>
      <c r="F94" s="50"/>
      <c r="G94" s="50"/>
      <c r="H94" s="50"/>
      <c r="I94" s="50"/>
    </row>
    <row r="95" spans="1:9" ht="12.75">
      <c r="A95" s="62"/>
      <c r="B95" s="62"/>
      <c r="C95" s="50"/>
      <c r="D95" s="50"/>
      <c r="E95" s="50"/>
      <c r="F95" s="50"/>
      <c r="G95" s="50"/>
      <c r="H95" s="50"/>
      <c r="I95" s="50"/>
    </row>
    <row r="96" spans="1:9" ht="12.75">
      <c r="A96" s="5"/>
      <c r="B96" s="5"/>
      <c r="C96" s="5"/>
      <c r="D96" s="5"/>
      <c r="E96" s="5"/>
      <c r="F96" s="5"/>
      <c r="G96" s="5"/>
      <c r="H96" s="5"/>
      <c r="I96" s="5"/>
    </row>
    <row r="97" spans="2:9" ht="12.75">
      <c r="B97" s="5"/>
      <c r="C97" s="5"/>
      <c r="D97" s="5"/>
      <c r="E97" s="5"/>
      <c r="F97" s="5"/>
      <c r="G97" s="5"/>
      <c r="H97" s="5"/>
      <c r="I97" s="5"/>
    </row>
    <row r="98" spans="2:9" ht="12.75">
      <c r="B98" s="5"/>
      <c r="C98" s="5"/>
      <c r="D98" s="5"/>
      <c r="E98" s="5"/>
      <c r="F98" s="5"/>
      <c r="G98" s="5"/>
      <c r="H98" s="5"/>
      <c r="I98" s="5"/>
    </row>
    <row r="99" spans="2:9" ht="12.75">
      <c r="B99" s="5"/>
      <c r="C99" s="5"/>
      <c r="D99" s="5"/>
      <c r="E99" s="5"/>
      <c r="F99" s="5"/>
      <c r="G99" s="5"/>
      <c r="H99" s="5"/>
      <c r="I99" s="5"/>
    </row>
    <row r="100" spans="2:9" ht="12.75">
      <c r="B100" s="5"/>
      <c r="C100" s="5"/>
      <c r="D100" s="5"/>
      <c r="E100" s="5"/>
      <c r="F100" s="5"/>
      <c r="G100" s="55"/>
      <c r="H100" s="55"/>
      <c r="I100" s="5"/>
    </row>
    <row r="101" spans="2:9" ht="12.75">
      <c r="B101" s="5"/>
      <c r="C101" s="5"/>
      <c r="D101" s="5"/>
      <c r="E101" s="5"/>
      <c r="F101" s="5"/>
      <c r="G101" s="5"/>
      <c r="H101" s="5"/>
      <c r="I101" s="5"/>
    </row>
    <row r="102" spans="2:9" ht="12.75">
      <c r="B102" s="5"/>
      <c r="C102" s="5"/>
      <c r="D102" s="5"/>
      <c r="E102" s="5"/>
      <c r="F102" s="5"/>
      <c r="G102" s="5"/>
      <c r="H102" s="5"/>
      <c r="I102" s="5"/>
    </row>
    <row r="103" spans="2:9" ht="12.75">
      <c r="B103" s="5"/>
      <c r="C103" s="5"/>
      <c r="D103" s="5"/>
      <c r="E103" s="5"/>
      <c r="F103" s="5"/>
      <c r="G103" s="5"/>
      <c r="H103" s="5"/>
      <c r="I103" s="5"/>
    </row>
    <row r="104" spans="2:9" ht="12.75">
      <c r="B104" s="5"/>
      <c r="C104" s="5"/>
      <c r="D104" s="5"/>
      <c r="E104" s="5"/>
      <c r="F104" s="5"/>
      <c r="G104" s="5"/>
      <c r="H104" s="5"/>
      <c r="I104" s="5"/>
    </row>
    <row r="105" spans="2:9" ht="12.75">
      <c r="B105" s="5"/>
      <c r="C105" s="5"/>
      <c r="D105" s="5"/>
      <c r="E105" s="5"/>
      <c r="F105" s="5"/>
      <c r="G105" s="5"/>
      <c r="H105" s="5"/>
      <c r="I105" s="5"/>
    </row>
    <row r="106" spans="2:9" ht="12.75">
      <c r="B106" s="5"/>
      <c r="C106" s="5"/>
      <c r="D106" s="5"/>
      <c r="E106" s="5"/>
      <c r="F106" s="5"/>
      <c r="G106" s="5"/>
      <c r="H106" s="5"/>
      <c r="I106" s="5"/>
    </row>
  </sheetData>
  <mergeCells count="5">
    <mergeCell ref="F2:K2"/>
    <mergeCell ref="A4:A5"/>
    <mergeCell ref="B4:B5"/>
    <mergeCell ref="E48:H48"/>
    <mergeCell ref="C4:K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workbookViewId="0" topLeftCell="A10">
      <selection activeCell="A1" sqref="A1:IV16384"/>
    </sheetView>
  </sheetViews>
  <sheetFormatPr defaultColWidth="9.140625" defaultRowHeight="12.75"/>
  <cols>
    <col min="1" max="1" width="4.57421875" style="0" customWidth="1"/>
    <col min="2" max="2" width="79.140625" style="0" customWidth="1"/>
    <col min="3" max="3" width="12.7109375" style="0" customWidth="1"/>
    <col min="4" max="4" width="12.57421875" style="0" customWidth="1"/>
    <col min="5" max="5" width="12.7109375" style="0" customWidth="1"/>
    <col min="6" max="6" width="13.421875" style="0" customWidth="1"/>
    <col min="7" max="7" width="13.28125" style="0" customWidth="1"/>
    <col min="8" max="8" width="13.00390625" style="0" customWidth="1"/>
    <col min="9" max="9" width="9.8515625" style="0" customWidth="1"/>
  </cols>
  <sheetData>
    <row r="1" spans="6:10" ht="38.25" customHeight="1">
      <c r="F1" s="118" t="s">
        <v>42</v>
      </c>
      <c r="G1" s="118"/>
      <c r="H1" s="118"/>
      <c r="I1" s="51"/>
      <c r="J1" s="51"/>
    </row>
    <row r="2" spans="1:10" ht="25.5" customHeight="1">
      <c r="A2" s="1" t="s">
        <v>58</v>
      </c>
      <c r="B2" s="1"/>
      <c r="C2" s="2"/>
      <c r="D2" s="2"/>
      <c r="F2" s="51"/>
      <c r="G2" s="51"/>
      <c r="H2" s="51"/>
      <c r="I2" s="3"/>
      <c r="J2" s="3"/>
    </row>
    <row r="3" spans="1:5" s="5" customFormat="1" ht="12.75">
      <c r="A3" s="4" t="s">
        <v>31</v>
      </c>
      <c r="B3" s="4"/>
      <c r="C3"/>
      <c r="D3"/>
      <c r="E3"/>
    </row>
    <row r="4" spans="1:9" s="10" customFormat="1" ht="12.75">
      <c r="A4" s="119" t="s">
        <v>0</v>
      </c>
      <c r="B4" s="120" t="s">
        <v>1</v>
      </c>
      <c r="C4" s="7"/>
      <c r="D4" s="7"/>
      <c r="E4" s="7"/>
      <c r="F4" s="7"/>
      <c r="G4" s="7"/>
      <c r="H4" s="8"/>
      <c r="I4" s="9"/>
    </row>
    <row r="5" spans="1:8" s="10" customFormat="1" ht="18.75" customHeight="1">
      <c r="A5" s="119"/>
      <c r="B5" s="120"/>
      <c r="C5" s="6">
        <v>2007</v>
      </c>
      <c r="D5" s="6">
        <v>2008</v>
      </c>
      <c r="E5" s="6">
        <v>2009</v>
      </c>
      <c r="F5" s="6">
        <v>2010</v>
      </c>
      <c r="G5" s="6">
        <v>2011</v>
      </c>
      <c r="H5" s="6">
        <v>2012</v>
      </c>
    </row>
    <row r="6" spans="1:8" s="10" customFormat="1" ht="12.75">
      <c r="A6" s="11" t="s">
        <v>2</v>
      </c>
      <c r="B6" s="11" t="s">
        <v>3</v>
      </c>
      <c r="C6" s="68">
        <v>1962332</v>
      </c>
      <c r="D6" s="6"/>
      <c r="E6" s="13"/>
      <c r="F6" s="13"/>
      <c r="G6" s="13"/>
      <c r="H6" s="13"/>
    </row>
    <row r="7" spans="1:8" s="10" customFormat="1" ht="12.75">
      <c r="A7" s="14">
        <v>2</v>
      </c>
      <c r="B7" s="15" t="s">
        <v>4</v>
      </c>
      <c r="C7" s="16">
        <f aca="true" t="shared" si="0" ref="C7:H7">C8+C13+C14</f>
        <v>40182980</v>
      </c>
      <c r="D7" s="16">
        <f t="shared" si="0"/>
        <v>45107332.49794993</v>
      </c>
      <c r="E7" s="16">
        <f t="shared" si="0"/>
        <v>45964371.06318843</v>
      </c>
      <c r="F7" s="16">
        <f t="shared" si="0"/>
        <v>46837694.46859008</v>
      </c>
      <c r="G7" s="16">
        <f t="shared" si="0"/>
        <v>47727611.27902391</v>
      </c>
      <c r="H7" s="16">
        <f t="shared" si="0"/>
        <v>48634435.44569827</v>
      </c>
    </row>
    <row r="8" spans="1:8" s="10" customFormat="1" ht="12.75">
      <c r="A8" s="17" t="s">
        <v>5</v>
      </c>
      <c r="B8" s="11" t="s">
        <v>6</v>
      </c>
      <c r="C8" s="18">
        <f aca="true" t="shared" si="1" ref="C8:H8">SUM(C9:C12)</f>
        <v>11393174</v>
      </c>
      <c r="D8" s="18">
        <f t="shared" si="1"/>
        <v>12281529.067839</v>
      </c>
      <c r="E8" s="18">
        <f t="shared" si="1"/>
        <v>12611149.10017417</v>
      </c>
      <c r="F8" s="18">
        <f t="shared" si="1"/>
        <v>12949881.216685396</v>
      </c>
      <c r="G8" s="18">
        <f t="shared" si="1"/>
        <v>13297983.249562077</v>
      </c>
      <c r="H8" s="18">
        <f t="shared" si="1"/>
        <v>13655720.455352582</v>
      </c>
    </row>
    <row r="9" spans="1:8" s="10" customFormat="1" ht="12.75">
      <c r="A9" s="19">
        <v>1</v>
      </c>
      <c r="B9" s="19" t="s">
        <v>7</v>
      </c>
      <c r="C9" s="18">
        <v>1445670</v>
      </c>
      <c r="D9" s="18">
        <v>1836400.936209</v>
      </c>
      <c r="E9" s="18">
        <v>1891492.96429527</v>
      </c>
      <c r="F9" s="18">
        <v>1948237.7532241282</v>
      </c>
      <c r="G9" s="18">
        <v>2006684.8858208521</v>
      </c>
      <c r="H9" s="18">
        <v>2066885.4323954778</v>
      </c>
    </row>
    <row r="10" spans="1:8" s="10" customFormat="1" ht="12.75">
      <c r="A10" s="19">
        <v>2</v>
      </c>
      <c r="B10" s="19" t="s">
        <v>8</v>
      </c>
      <c r="C10" s="18">
        <v>267857</v>
      </c>
      <c r="D10" s="18">
        <v>415990.24163</v>
      </c>
      <c r="E10" s="18">
        <v>428469.94887890003</v>
      </c>
      <c r="F10" s="18">
        <v>441324.047345267</v>
      </c>
      <c r="G10" s="18">
        <v>454563.7687656251</v>
      </c>
      <c r="H10" s="18">
        <v>468200.68182859384</v>
      </c>
    </row>
    <row r="11" spans="1:8" s="10" customFormat="1" ht="12.75" customHeight="1">
      <c r="A11" s="19">
        <v>3</v>
      </c>
      <c r="B11" s="20" t="s">
        <v>9</v>
      </c>
      <c r="C11" s="18">
        <v>5910148</v>
      </c>
      <c r="D11" s="18">
        <f>C11*104%</f>
        <v>6146553.92</v>
      </c>
      <c r="E11" s="18">
        <f>D11*103%</f>
        <v>6330950.5376</v>
      </c>
      <c r="F11" s="18">
        <f>E11*103%</f>
        <v>6520879.053728</v>
      </c>
      <c r="G11" s="18">
        <f>F11*103%</f>
        <v>6716505.42533984</v>
      </c>
      <c r="H11" s="18">
        <f>G11*103%</f>
        <v>6918000.588100036</v>
      </c>
    </row>
    <row r="12" spans="1:8" s="10" customFormat="1" ht="12.75">
      <c r="A12" s="19">
        <v>4</v>
      </c>
      <c r="B12" s="19" t="s">
        <v>10</v>
      </c>
      <c r="C12" s="18">
        <v>3769499</v>
      </c>
      <c r="D12" s="18">
        <f>C12*103%</f>
        <v>3882583.97</v>
      </c>
      <c r="E12" s="18">
        <f>D12*102%</f>
        <v>3960235.6494000005</v>
      </c>
      <c r="F12" s="18">
        <f>E12*102%</f>
        <v>4039440.3623880004</v>
      </c>
      <c r="G12" s="18">
        <f>F12*102%</f>
        <v>4120229.1696357606</v>
      </c>
      <c r="H12" s="18">
        <f>G12*102%</f>
        <v>4202633.753028476</v>
      </c>
    </row>
    <row r="13" spans="1:8" s="10" customFormat="1" ht="12.75">
      <c r="A13" s="17" t="s">
        <v>11</v>
      </c>
      <c r="B13" s="11" t="s">
        <v>12</v>
      </c>
      <c r="C13" s="18">
        <v>21662757</v>
      </c>
      <c r="D13" s="18">
        <v>22175284.43011093</v>
      </c>
      <c r="E13" s="18">
        <v>22840542.96301426</v>
      </c>
      <c r="F13" s="18">
        <v>23525759.25190469</v>
      </c>
      <c r="G13" s="18">
        <v>24231532.02946183</v>
      </c>
      <c r="H13" s="18">
        <v>24958477.990345687</v>
      </c>
    </row>
    <row r="14" spans="1:8" s="10" customFormat="1" ht="12.75" customHeight="1">
      <c r="A14" s="17" t="s">
        <v>13</v>
      </c>
      <c r="B14" s="21" t="s">
        <v>14</v>
      </c>
      <c r="C14" s="18">
        <v>7127049</v>
      </c>
      <c r="D14" s="18">
        <v>10650519</v>
      </c>
      <c r="E14" s="18">
        <v>10512679</v>
      </c>
      <c r="F14" s="18">
        <v>10362054</v>
      </c>
      <c r="G14" s="18">
        <v>10198096</v>
      </c>
      <c r="H14" s="18">
        <v>10020237</v>
      </c>
    </row>
    <row r="15" spans="1:8" s="10" customFormat="1" ht="12.75">
      <c r="A15" s="14">
        <v>3</v>
      </c>
      <c r="B15" s="15" t="s">
        <v>15</v>
      </c>
      <c r="C15" s="16">
        <f aca="true" t="shared" si="2" ref="C15:H15">C16+C26+C33</f>
        <v>43826177</v>
      </c>
      <c r="D15" s="16">
        <f t="shared" si="2"/>
        <v>44163758</v>
      </c>
      <c r="E15" s="16">
        <f t="shared" si="2"/>
        <v>45107371</v>
      </c>
      <c r="F15" s="16">
        <f t="shared" si="2"/>
        <v>46046672</v>
      </c>
      <c r="G15" s="16">
        <f t="shared" si="2"/>
        <v>46879611</v>
      </c>
      <c r="H15" s="16">
        <f t="shared" si="2"/>
        <v>47862486</v>
      </c>
    </row>
    <row r="16" spans="1:8" s="25" customFormat="1" ht="22.5" customHeight="1">
      <c r="A16" s="22" t="s">
        <v>16</v>
      </c>
      <c r="B16" s="23" t="s">
        <v>17</v>
      </c>
      <c r="C16" s="24">
        <v>35862840</v>
      </c>
      <c r="D16" s="24">
        <v>35558190</v>
      </c>
      <c r="E16" s="24">
        <v>44889732</v>
      </c>
      <c r="F16" s="24">
        <v>45886823</v>
      </c>
      <c r="G16" s="24">
        <v>46797560</v>
      </c>
      <c r="H16" s="24">
        <v>47844411</v>
      </c>
    </row>
    <row r="17" spans="1:8" s="10" customFormat="1" ht="12.75">
      <c r="A17" s="19"/>
      <c r="B17" s="26" t="s">
        <v>18</v>
      </c>
      <c r="C17" s="18">
        <v>22909012</v>
      </c>
      <c r="D17" s="18">
        <f>C17*101.5%</f>
        <v>23252647.179999996</v>
      </c>
      <c r="E17" s="18">
        <f>D17*101.5%</f>
        <v>23601436.887699995</v>
      </c>
      <c r="F17" s="18">
        <f>E17*101.5%</f>
        <v>23955458.441015493</v>
      </c>
      <c r="G17" s="18">
        <f>F17*101.5%</f>
        <v>24314790.317630723</v>
      </c>
      <c r="H17" s="18">
        <f>G17*101.5%</f>
        <v>24679512.17239518</v>
      </c>
    </row>
    <row r="18" spans="1:8" s="10" customFormat="1" ht="15.75" customHeight="1">
      <c r="A18" s="27">
        <v>4</v>
      </c>
      <c r="B18" s="28" t="s">
        <v>19</v>
      </c>
      <c r="C18" s="18">
        <f aca="true" t="shared" si="3" ref="C18:H18">C6+C7-C16</f>
        <v>6282472</v>
      </c>
      <c r="D18" s="18">
        <f t="shared" si="3"/>
        <v>9549142.497949928</v>
      </c>
      <c r="E18" s="18">
        <f t="shared" si="3"/>
        <v>1074639.0631884336</v>
      </c>
      <c r="F18" s="18">
        <f t="shared" si="3"/>
        <v>950871.4685900807</v>
      </c>
      <c r="G18" s="18">
        <f t="shared" si="3"/>
        <v>930051.2790239081</v>
      </c>
      <c r="H18" s="18">
        <f t="shared" si="3"/>
        <v>790024.4456982687</v>
      </c>
    </row>
    <row r="19" spans="1:8" s="10" customFormat="1" ht="12.75">
      <c r="A19" s="27">
        <v>5</v>
      </c>
      <c r="B19" s="29" t="s">
        <v>20</v>
      </c>
      <c r="C19" s="12">
        <f aca="true" t="shared" si="4" ref="C19:H19">C20+C26</f>
        <v>1101483</v>
      </c>
      <c r="D19" s="12">
        <f t="shared" si="4"/>
        <v>1229142</v>
      </c>
      <c r="E19" s="12">
        <f t="shared" si="4"/>
        <v>1074639</v>
      </c>
      <c r="F19" s="12">
        <f t="shared" si="4"/>
        <v>950871</v>
      </c>
      <c r="G19" s="12">
        <f t="shared" si="4"/>
        <v>930051</v>
      </c>
      <c r="H19" s="12">
        <f t="shared" si="4"/>
        <v>790024</v>
      </c>
    </row>
    <row r="20" spans="1:8" s="10" customFormat="1" ht="27.75" customHeight="1">
      <c r="A20" s="30" t="s">
        <v>21</v>
      </c>
      <c r="B20" s="31" t="s">
        <v>22</v>
      </c>
      <c r="C20" s="32">
        <f aca="true" t="shared" si="5" ref="C20:H20">SUM(C21:C25)</f>
        <v>838150</v>
      </c>
      <c r="D20" s="32">
        <f t="shared" si="5"/>
        <v>943574</v>
      </c>
      <c r="E20" s="32">
        <f t="shared" si="5"/>
        <v>857000</v>
      </c>
      <c r="F20" s="32">
        <f t="shared" si="5"/>
        <v>791022</v>
      </c>
      <c r="G20" s="32">
        <f t="shared" si="5"/>
        <v>848000</v>
      </c>
      <c r="H20" s="32">
        <f t="shared" si="5"/>
        <v>771949</v>
      </c>
    </row>
    <row r="21" spans="1:8" s="10" customFormat="1" ht="15" customHeight="1">
      <c r="A21" s="33">
        <v>1</v>
      </c>
      <c r="B21" s="34" t="s">
        <v>32</v>
      </c>
      <c r="C21" s="35">
        <v>838150</v>
      </c>
      <c r="D21" s="35">
        <v>668054</v>
      </c>
      <c r="E21" s="35">
        <v>384642</v>
      </c>
      <c r="F21" s="35">
        <v>372611</v>
      </c>
      <c r="G21" s="35">
        <v>133611</v>
      </c>
      <c r="H21" s="35">
        <v>133612</v>
      </c>
    </row>
    <row r="22" spans="1:8" s="81" customFormat="1" ht="27.75" customHeight="1">
      <c r="A22" s="36">
        <v>2</v>
      </c>
      <c r="B22" s="75" t="s">
        <v>33</v>
      </c>
      <c r="C22" s="80">
        <v>0</v>
      </c>
      <c r="D22" s="80">
        <v>30000</v>
      </c>
      <c r="E22" s="80">
        <v>30000</v>
      </c>
      <c r="F22" s="80">
        <v>29418</v>
      </c>
      <c r="G22" s="80">
        <v>29417</v>
      </c>
      <c r="H22" s="80">
        <v>0</v>
      </c>
    </row>
    <row r="23" spans="1:8" s="81" customFormat="1" ht="27.75" customHeight="1">
      <c r="A23" s="41">
        <v>3</v>
      </c>
      <c r="B23" s="75" t="s">
        <v>43</v>
      </c>
      <c r="C23" s="40">
        <v>0</v>
      </c>
      <c r="D23" s="40">
        <v>44000</v>
      </c>
      <c r="E23" s="40">
        <v>44000</v>
      </c>
      <c r="F23" s="40">
        <v>43635</v>
      </c>
      <c r="G23" s="40">
        <v>43635</v>
      </c>
      <c r="H23" s="40">
        <v>0</v>
      </c>
    </row>
    <row r="24" spans="1:8" s="84" customFormat="1" ht="26.25" customHeight="1">
      <c r="A24" s="78">
        <v>4</v>
      </c>
      <c r="B24" s="76" t="s">
        <v>59</v>
      </c>
      <c r="C24" s="38">
        <v>0</v>
      </c>
      <c r="D24" s="38">
        <v>181000</v>
      </c>
      <c r="E24" s="38">
        <v>370000</v>
      </c>
      <c r="F24" s="38">
        <v>316000</v>
      </c>
      <c r="G24" s="38">
        <v>558000</v>
      </c>
      <c r="H24" s="38">
        <v>554000</v>
      </c>
    </row>
    <row r="25" spans="1:8" s="10" customFormat="1" ht="20.25" customHeight="1">
      <c r="A25" s="36">
        <v>5</v>
      </c>
      <c r="B25" s="39" t="s">
        <v>61</v>
      </c>
      <c r="C25" s="40">
        <v>0</v>
      </c>
      <c r="D25" s="40">
        <v>20520</v>
      </c>
      <c r="E25" s="40">
        <v>28358</v>
      </c>
      <c r="F25" s="40">
        <v>29358</v>
      </c>
      <c r="G25" s="40">
        <v>83337</v>
      </c>
      <c r="H25" s="40">
        <v>84337</v>
      </c>
    </row>
    <row r="26" spans="1:8" s="10" customFormat="1" ht="12.75">
      <c r="A26" s="30" t="s">
        <v>23</v>
      </c>
      <c r="B26" s="15" t="s">
        <v>24</v>
      </c>
      <c r="C26" s="16">
        <f aca="true" t="shared" si="6" ref="C26:H26">SUM(C27:C31)</f>
        <v>263333</v>
      </c>
      <c r="D26" s="16">
        <f t="shared" si="6"/>
        <v>285568</v>
      </c>
      <c r="E26" s="16">
        <f t="shared" si="6"/>
        <v>217639</v>
      </c>
      <c r="F26" s="16">
        <f t="shared" si="6"/>
        <v>159849</v>
      </c>
      <c r="G26" s="16">
        <f t="shared" si="6"/>
        <v>82051</v>
      </c>
      <c r="H26" s="16">
        <f t="shared" si="6"/>
        <v>18075</v>
      </c>
    </row>
    <row r="27" spans="1:8" s="10" customFormat="1" ht="16.5" customHeight="1">
      <c r="A27" s="41">
        <v>1</v>
      </c>
      <c r="B27" s="39" t="s">
        <v>35</v>
      </c>
      <c r="C27" s="42">
        <v>174545</v>
      </c>
      <c r="D27" s="43">
        <v>110611</v>
      </c>
      <c r="E27" s="43">
        <v>70512</v>
      </c>
      <c r="F27" s="43">
        <v>45134</v>
      </c>
      <c r="G27" s="43">
        <v>20707</v>
      </c>
      <c r="H27" s="43">
        <v>6419</v>
      </c>
    </row>
    <row r="28" spans="1:8" s="10" customFormat="1" ht="24" customHeight="1">
      <c r="A28" s="41">
        <v>2</v>
      </c>
      <c r="B28" s="75" t="s">
        <v>36</v>
      </c>
      <c r="C28" s="42">
        <v>2426</v>
      </c>
      <c r="D28" s="43">
        <v>3547</v>
      </c>
      <c r="E28" s="43">
        <v>2497</v>
      </c>
      <c r="F28" s="43">
        <v>1459</v>
      </c>
      <c r="G28" s="43">
        <v>515</v>
      </c>
      <c r="H28" s="43">
        <v>0</v>
      </c>
    </row>
    <row r="29" spans="1:8" s="81" customFormat="1" ht="28.5" customHeight="1">
      <c r="A29" s="41">
        <v>3</v>
      </c>
      <c r="B29" s="75" t="s">
        <v>44</v>
      </c>
      <c r="C29" s="42">
        <v>3578</v>
      </c>
      <c r="D29" s="86">
        <v>5236</v>
      </c>
      <c r="E29" s="86">
        <v>3696</v>
      </c>
      <c r="F29" s="86">
        <v>2164</v>
      </c>
      <c r="G29" s="86">
        <v>764</v>
      </c>
      <c r="H29" s="86">
        <v>0</v>
      </c>
    </row>
    <row r="30" spans="1:8" s="84" customFormat="1" ht="28.5" customHeight="1">
      <c r="A30" s="78">
        <v>4</v>
      </c>
      <c r="B30" s="76" t="s">
        <v>60</v>
      </c>
      <c r="C30" s="82">
        <v>70914</v>
      </c>
      <c r="D30" s="83">
        <v>151080</v>
      </c>
      <c r="E30" s="83">
        <v>129040</v>
      </c>
      <c r="F30" s="83">
        <v>101600</v>
      </c>
      <c r="G30" s="83">
        <v>51760</v>
      </c>
      <c r="H30" s="83">
        <v>7387</v>
      </c>
    </row>
    <row r="31" spans="1:8" ht="18.75" customHeight="1">
      <c r="A31" s="41">
        <v>5</v>
      </c>
      <c r="B31" s="39" t="s">
        <v>62</v>
      </c>
      <c r="C31" s="43">
        <v>11870</v>
      </c>
      <c r="D31" s="43">
        <v>15094</v>
      </c>
      <c r="E31" s="43">
        <v>11894</v>
      </c>
      <c r="F31" s="43">
        <v>9492</v>
      </c>
      <c r="G31" s="43">
        <v>8305</v>
      </c>
      <c r="H31" s="43">
        <v>4269</v>
      </c>
    </row>
    <row r="32" spans="1:8" s="10" customFormat="1" ht="12.75">
      <c r="A32" s="27">
        <v>6</v>
      </c>
      <c r="B32" s="28" t="s">
        <v>25</v>
      </c>
      <c r="C32" s="44">
        <f aca="true" t="shared" si="7" ref="C32:H32">C18-C19</f>
        <v>5180989</v>
      </c>
      <c r="D32" s="44">
        <f t="shared" si="7"/>
        <v>8320000.497949928</v>
      </c>
      <c r="E32" s="44">
        <f t="shared" si="7"/>
        <v>0.06318843364715576</v>
      </c>
      <c r="F32" s="44">
        <f t="shared" si="7"/>
        <v>0.4685900807380676</v>
      </c>
      <c r="G32" s="44">
        <f t="shared" si="7"/>
        <v>0.2790239080786705</v>
      </c>
      <c r="H32" s="44">
        <f t="shared" si="7"/>
        <v>0.4456982687115669</v>
      </c>
    </row>
    <row r="33" spans="1:8" s="10" customFormat="1" ht="12.75">
      <c r="A33" s="27">
        <v>7</v>
      </c>
      <c r="B33" s="28" t="s">
        <v>26</v>
      </c>
      <c r="C33" s="18">
        <v>7700004</v>
      </c>
      <c r="D33" s="18">
        <v>8320000</v>
      </c>
      <c r="E33" s="18">
        <v>0</v>
      </c>
      <c r="F33" s="18">
        <v>0</v>
      </c>
      <c r="G33" s="18">
        <v>0</v>
      </c>
      <c r="H33" s="18">
        <v>0</v>
      </c>
    </row>
    <row r="34" spans="1:8" s="10" customFormat="1" ht="12.75">
      <c r="A34" s="30">
        <v>8</v>
      </c>
      <c r="B34" s="15" t="s">
        <v>52</v>
      </c>
      <c r="C34" s="45">
        <f aca="true" t="shared" si="8" ref="C34:H34">C33-C32</f>
        <v>2519015</v>
      </c>
      <c r="D34" s="45">
        <f t="shared" si="8"/>
        <v>-0.4979499280452728</v>
      </c>
      <c r="E34" s="45">
        <f t="shared" si="8"/>
        <v>-0.06318843364715576</v>
      </c>
      <c r="F34" s="45">
        <f t="shared" si="8"/>
        <v>-0.4685900807380676</v>
      </c>
      <c r="G34" s="45">
        <f t="shared" si="8"/>
        <v>-0.2790239080786705</v>
      </c>
      <c r="H34" s="45">
        <f t="shared" si="8"/>
        <v>-0.4456982687115669</v>
      </c>
    </row>
    <row r="35" spans="1:8" s="10" customFormat="1" ht="14.25" customHeight="1">
      <c r="A35" s="27" t="s">
        <v>63</v>
      </c>
      <c r="B35" s="73" t="s">
        <v>38</v>
      </c>
      <c r="C35" s="72">
        <v>118835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</row>
    <row r="36" spans="1:8" s="79" customFormat="1" ht="16.5" customHeight="1">
      <c r="A36" s="27" t="s">
        <v>64</v>
      </c>
      <c r="B36" s="87" t="s">
        <v>39</v>
      </c>
      <c r="C36" s="77">
        <v>1979000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</row>
    <row r="37" spans="1:8" s="85" customFormat="1" ht="15.75" customHeight="1">
      <c r="A37" s="27" t="s">
        <v>65</v>
      </c>
      <c r="B37" s="69" t="s">
        <v>40</v>
      </c>
      <c r="C37" s="72">
        <v>175270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</row>
    <row r="38" spans="1:8" s="10" customFormat="1" ht="14.25" customHeight="1">
      <c r="A38" s="27" t="s">
        <v>66</v>
      </c>
      <c r="B38" s="71" t="s">
        <v>41</v>
      </c>
      <c r="C38" s="72">
        <v>245910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</row>
    <row r="39" spans="1:8" s="10" customFormat="1" ht="25.5" customHeight="1">
      <c r="A39" s="30">
        <v>9</v>
      </c>
      <c r="B39" s="47" t="s">
        <v>27</v>
      </c>
      <c r="C39" s="48">
        <f aca="true" t="shared" si="9" ref="C39:H39">C19/C7*100</f>
        <v>2.741168026861124</v>
      </c>
      <c r="D39" s="48">
        <f t="shared" si="9"/>
        <v>2.7249272611184954</v>
      </c>
      <c r="E39" s="48">
        <f t="shared" si="9"/>
        <v>2.3379826050979036</v>
      </c>
      <c r="F39" s="48">
        <f t="shared" si="9"/>
        <v>2.030140490022765</v>
      </c>
      <c r="G39" s="48">
        <f t="shared" si="9"/>
        <v>1.9486644629306091</v>
      </c>
      <c r="H39" s="48">
        <f t="shared" si="9"/>
        <v>1.6244128111286176</v>
      </c>
    </row>
    <row r="40" spans="3:8" ht="12.75">
      <c r="C40" s="49"/>
      <c r="D40" s="50"/>
      <c r="E40" s="51"/>
      <c r="H40" s="49"/>
    </row>
    <row r="41" spans="1:7" ht="14.25" customHeight="1">
      <c r="A41" s="52"/>
      <c r="B41" s="53"/>
      <c r="C41" s="54"/>
      <c r="F41" s="55" t="s">
        <v>28</v>
      </c>
      <c r="G41" s="55"/>
    </row>
    <row r="42" spans="5:6" ht="21" customHeight="1">
      <c r="E42" s="51"/>
      <c r="F42" s="51" t="s">
        <v>29</v>
      </c>
    </row>
    <row r="44" ht="12.75">
      <c r="C44" s="49"/>
    </row>
    <row r="45" spans="3:8" ht="12.75">
      <c r="C45" s="49"/>
      <c r="E45" s="121"/>
      <c r="F45" s="121"/>
      <c r="G45" s="121"/>
      <c r="H45" s="121"/>
    </row>
    <row r="50" spans="1:4" ht="12.75">
      <c r="A50" s="1"/>
      <c r="B50" s="1"/>
      <c r="C50" s="56"/>
      <c r="D50" s="56"/>
    </row>
    <row r="51" spans="1:9" ht="12.75">
      <c r="A51" s="57"/>
      <c r="B51" s="57"/>
      <c r="C51" s="58"/>
      <c r="D51" s="58"/>
      <c r="E51" s="5"/>
      <c r="F51" s="5"/>
      <c r="G51" s="5"/>
      <c r="H51" s="5"/>
      <c r="I51" s="5"/>
    </row>
    <row r="52" spans="1:9" ht="12.75">
      <c r="A52" s="58"/>
      <c r="B52" s="58"/>
      <c r="C52" s="58"/>
      <c r="D52" s="58"/>
      <c r="E52" s="5"/>
      <c r="F52" s="5"/>
      <c r="G52" s="5"/>
      <c r="H52" s="5"/>
      <c r="I52" s="5"/>
    </row>
    <row r="53" spans="1:9" ht="12.75">
      <c r="A53" s="58"/>
      <c r="B53" s="58"/>
      <c r="C53" s="58"/>
      <c r="D53" s="58"/>
      <c r="E53" s="5"/>
      <c r="F53" s="5"/>
      <c r="G53" s="5"/>
      <c r="H53" s="5"/>
      <c r="I53" s="5"/>
    </row>
    <row r="54" spans="1:9" ht="12.75">
      <c r="A54" s="58"/>
      <c r="B54" s="58"/>
      <c r="C54" s="58"/>
      <c r="D54" s="58"/>
      <c r="E54" s="5"/>
      <c r="F54" s="5"/>
      <c r="G54" s="5"/>
      <c r="H54" s="5"/>
      <c r="I54" s="5"/>
    </row>
    <row r="55" spans="1:9" ht="12.75">
      <c r="A55" s="58"/>
      <c r="B55" s="58"/>
      <c r="C55" s="59"/>
      <c r="D55" s="59"/>
      <c r="E55" s="59"/>
      <c r="F55" s="59"/>
      <c r="G55" s="59"/>
      <c r="H55" s="59"/>
      <c r="I55" s="59"/>
    </row>
    <row r="56" spans="1:9" ht="12.75">
      <c r="A56" s="57"/>
      <c r="B56" s="57"/>
      <c r="C56" s="59"/>
      <c r="D56" s="59"/>
      <c r="E56" s="5"/>
      <c r="F56" s="5"/>
      <c r="G56" s="5"/>
      <c r="H56" s="5"/>
      <c r="I56" s="5"/>
    </row>
    <row r="57" spans="1:9" ht="12.75">
      <c r="A57" s="60"/>
      <c r="B57" s="57"/>
      <c r="C57" s="54"/>
      <c r="D57" s="54"/>
      <c r="E57" s="54"/>
      <c r="F57" s="54"/>
      <c r="G57" s="54"/>
      <c r="H57" s="54"/>
      <c r="I57" s="54"/>
    </row>
    <row r="58" spans="1:9" ht="12.75">
      <c r="A58" s="61"/>
      <c r="B58" s="57"/>
      <c r="C58" s="54"/>
      <c r="D58" s="54"/>
      <c r="E58" s="54"/>
      <c r="F58" s="54"/>
      <c r="G58" s="54"/>
      <c r="H58" s="54"/>
      <c r="I58" s="54"/>
    </row>
    <row r="59" spans="1:9" ht="12.75">
      <c r="A59" s="58"/>
      <c r="B59" s="58"/>
      <c r="C59" s="54"/>
      <c r="D59" s="54"/>
      <c r="E59" s="50"/>
      <c r="F59" s="50"/>
      <c r="G59" s="50"/>
      <c r="H59" s="50"/>
      <c r="I59" s="50"/>
    </row>
    <row r="60" spans="1:9" ht="12.75">
      <c r="A60" s="58"/>
      <c r="B60" s="58"/>
      <c r="C60" s="54"/>
      <c r="D60" s="54"/>
      <c r="E60" s="50"/>
      <c r="F60" s="50"/>
      <c r="G60" s="50"/>
      <c r="H60" s="50"/>
      <c r="I60" s="50"/>
    </row>
    <row r="61" spans="1:9" ht="12.75">
      <c r="A61" s="58"/>
      <c r="B61" s="58"/>
      <c r="C61" s="54"/>
      <c r="D61" s="54"/>
      <c r="E61" s="50"/>
      <c r="F61" s="50"/>
      <c r="G61" s="50"/>
      <c r="H61" s="50"/>
      <c r="I61" s="50"/>
    </row>
    <row r="62" spans="1:9" ht="12.75">
      <c r="A62" s="58"/>
      <c r="B62" s="58"/>
      <c r="C62" s="54"/>
      <c r="D62" s="54"/>
      <c r="E62" s="54"/>
      <c r="F62" s="54"/>
      <c r="G62" s="54"/>
      <c r="H62" s="54"/>
      <c r="I62" s="5"/>
    </row>
    <row r="63" spans="1:9" ht="12.75">
      <c r="A63" s="58"/>
      <c r="B63" s="58"/>
      <c r="C63" s="54"/>
      <c r="D63" s="54"/>
      <c r="E63" s="50"/>
      <c r="F63" s="50"/>
      <c r="G63" s="50"/>
      <c r="H63" s="50"/>
      <c r="I63" s="5"/>
    </row>
    <row r="64" spans="1:9" ht="12.75">
      <c r="A64" s="58"/>
      <c r="B64" s="58"/>
      <c r="C64" s="54"/>
      <c r="D64" s="54"/>
      <c r="E64" s="50"/>
      <c r="F64" s="50"/>
      <c r="G64" s="50"/>
      <c r="H64" s="50"/>
      <c r="I64" s="50"/>
    </row>
    <row r="65" spans="1:9" ht="12.75">
      <c r="A65" s="61"/>
      <c r="B65" s="57"/>
      <c r="C65" s="54"/>
      <c r="D65" s="54"/>
      <c r="E65" s="54"/>
      <c r="F65" s="54"/>
      <c r="G65" s="54"/>
      <c r="H65" s="54"/>
      <c r="I65" s="54"/>
    </row>
    <row r="66" spans="1:9" ht="12.75">
      <c r="A66" s="61"/>
      <c r="B66" s="57"/>
      <c r="C66" s="54"/>
      <c r="D66" s="54"/>
      <c r="E66" s="54"/>
      <c r="F66" s="54"/>
      <c r="G66" s="54"/>
      <c r="H66" s="54"/>
      <c r="I66" s="54"/>
    </row>
    <row r="67" spans="1:9" ht="12.75">
      <c r="A67" s="61"/>
      <c r="B67" s="57"/>
      <c r="C67" s="54"/>
      <c r="D67" s="54"/>
      <c r="E67" s="5"/>
      <c r="F67" s="5"/>
      <c r="G67" s="5"/>
      <c r="H67" s="5"/>
      <c r="I67" s="5"/>
    </row>
    <row r="68" spans="1:9" ht="12.75">
      <c r="A68" s="61"/>
      <c r="B68" s="57"/>
      <c r="C68" s="54"/>
      <c r="D68" s="54"/>
      <c r="E68" s="5"/>
      <c r="F68" s="5"/>
      <c r="G68" s="5"/>
      <c r="H68" s="5"/>
      <c r="I68" s="5"/>
    </row>
    <row r="69" spans="1:9" ht="12.75">
      <c r="A69" s="61"/>
      <c r="B69" s="57"/>
      <c r="C69" s="54"/>
      <c r="D69" s="54"/>
      <c r="E69" s="54"/>
      <c r="F69" s="54"/>
      <c r="G69" s="54"/>
      <c r="H69" s="54"/>
      <c r="I69" s="54"/>
    </row>
    <row r="70" spans="1:9" ht="12.75">
      <c r="A70" s="61"/>
      <c r="B70" s="57"/>
      <c r="C70" s="54"/>
      <c r="D70" s="54"/>
      <c r="E70" s="5"/>
      <c r="F70" s="5"/>
      <c r="G70" s="5"/>
      <c r="H70" s="5"/>
      <c r="I70" s="5"/>
    </row>
    <row r="71" spans="1:9" ht="12.75">
      <c r="A71" s="61"/>
      <c r="B71" s="57"/>
      <c r="C71" s="54"/>
      <c r="D71" s="54"/>
      <c r="E71" s="5"/>
      <c r="F71" s="5"/>
      <c r="G71" s="5"/>
      <c r="H71" s="5"/>
      <c r="I71" s="5"/>
    </row>
    <row r="72" spans="1:9" ht="12.75">
      <c r="A72" s="61"/>
      <c r="B72" s="57"/>
      <c r="C72" s="54"/>
      <c r="D72" s="54"/>
      <c r="E72" s="5"/>
      <c r="F72" s="5"/>
      <c r="G72" s="5"/>
      <c r="H72" s="5"/>
      <c r="I72" s="5"/>
    </row>
    <row r="73" spans="1:9" ht="12.75">
      <c r="A73" s="61"/>
      <c r="B73" s="57"/>
      <c r="C73" s="54"/>
      <c r="D73" s="54"/>
      <c r="E73" s="5"/>
      <c r="F73" s="5"/>
      <c r="G73" s="5"/>
      <c r="H73" s="5"/>
      <c r="I73" s="5"/>
    </row>
    <row r="74" spans="1:9" ht="12.75">
      <c r="A74" s="60"/>
      <c r="B74" s="57"/>
      <c r="C74" s="54"/>
      <c r="D74" s="54"/>
      <c r="E74" s="54"/>
      <c r="F74" s="54"/>
      <c r="G74" s="54"/>
      <c r="H74" s="54"/>
      <c r="I74" s="54"/>
    </row>
    <row r="75" spans="1:9" ht="12.75">
      <c r="A75" s="61"/>
      <c r="B75" s="57"/>
      <c r="C75" s="54"/>
      <c r="D75" s="54"/>
      <c r="E75" s="54"/>
      <c r="F75" s="54"/>
      <c r="G75" s="54"/>
      <c r="H75" s="54"/>
      <c r="I75" s="54"/>
    </row>
    <row r="76" spans="1:9" ht="12.75">
      <c r="A76" s="61"/>
      <c r="B76" s="57"/>
      <c r="C76" s="54"/>
      <c r="D76" s="54"/>
      <c r="E76" s="5"/>
      <c r="F76" s="5"/>
      <c r="G76" s="5"/>
      <c r="H76" s="5"/>
      <c r="I76" s="5"/>
    </row>
    <row r="77" spans="1:9" ht="12.75">
      <c r="A77" s="60"/>
      <c r="B77" s="62"/>
      <c r="C77" s="54"/>
      <c r="D77" s="54"/>
      <c r="E77" s="54"/>
      <c r="F77" s="54"/>
      <c r="G77" s="54"/>
      <c r="H77" s="54"/>
      <c r="I77" s="54"/>
    </row>
    <row r="78" spans="1:9" ht="12.75">
      <c r="A78" s="52"/>
      <c r="B78" s="63"/>
      <c r="C78" s="54"/>
      <c r="D78" s="54"/>
      <c r="E78" s="5"/>
      <c r="F78" s="5"/>
      <c r="G78" s="5"/>
      <c r="H78" s="5"/>
      <c r="I78" s="5"/>
    </row>
    <row r="79" spans="1:9" ht="12.75">
      <c r="A79" s="52"/>
      <c r="B79" s="64"/>
      <c r="C79" s="54"/>
      <c r="D79" s="54"/>
      <c r="E79" s="5"/>
      <c r="F79" s="5"/>
      <c r="G79" s="5"/>
      <c r="H79" s="5"/>
      <c r="I79" s="5"/>
    </row>
    <row r="80" spans="1:9" ht="12.75">
      <c r="A80" s="52"/>
      <c r="B80" s="5"/>
      <c r="C80" s="54"/>
      <c r="D80" s="54"/>
      <c r="E80" s="5"/>
      <c r="F80" s="5"/>
      <c r="G80" s="5"/>
      <c r="H80" s="5"/>
      <c r="I80" s="5"/>
    </row>
    <row r="81" spans="1:9" ht="12.75">
      <c r="A81" s="52"/>
      <c r="B81" s="61"/>
      <c r="C81" s="54"/>
      <c r="D81" s="54"/>
      <c r="E81" s="5"/>
      <c r="F81" s="5"/>
      <c r="G81" s="65"/>
      <c r="H81" s="5"/>
      <c r="I81" s="66"/>
    </row>
    <row r="82" spans="1:9" ht="12.75">
      <c r="A82" s="52"/>
      <c r="B82" s="67"/>
      <c r="C82" s="65"/>
      <c r="D82" s="65"/>
      <c r="E82" s="5"/>
      <c r="F82" s="5"/>
      <c r="G82" s="5"/>
      <c r="H82" s="5"/>
      <c r="I82" s="5"/>
    </row>
    <row r="83" spans="1:9" ht="12.75">
      <c r="A83" s="60"/>
      <c r="B83" s="62"/>
      <c r="C83" s="65"/>
      <c r="D83" s="65"/>
      <c r="E83" s="5"/>
      <c r="F83" s="5"/>
      <c r="G83" s="5"/>
      <c r="H83" s="5"/>
      <c r="I83" s="5"/>
    </row>
    <row r="84" spans="1:9" ht="12.75">
      <c r="A84" s="57"/>
      <c r="B84" s="57"/>
      <c r="C84" s="50"/>
      <c r="D84" s="50"/>
      <c r="E84" s="50"/>
      <c r="F84" s="50"/>
      <c r="G84" s="50"/>
      <c r="H84" s="50"/>
      <c r="I84" s="50"/>
    </row>
    <row r="85" spans="1:9" ht="12.75">
      <c r="A85" s="57"/>
      <c r="B85" s="57"/>
      <c r="C85" s="50"/>
      <c r="D85" s="50"/>
      <c r="E85" s="50"/>
      <c r="F85" s="50"/>
      <c r="G85" s="50"/>
      <c r="H85" s="50"/>
      <c r="I85" s="50"/>
    </row>
    <row r="86" spans="1:9" ht="12.75">
      <c r="A86" s="57"/>
      <c r="B86" s="62"/>
      <c r="C86" s="5"/>
      <c r="D86" s="5"/>
      <c r="E86" s="5"/>
      <c r="F86" s="5"/>
      <c r="G86" s="5"/>
      <c r="H86" s="5"/>
      <c r="I86" s="5"/>
    </row>
    <row r="87" spans="1:9" ht="12.75">
      <c r="A87" s="57"/>
      <c r="B87" s="62"/>
      <c r="C87" s="5"/>
      <c r="D87" s="5"/>
      <c r="E87" s="5"/>
      <c r="F87" s="5"/>
      <c r="G87" s="5"/>
      <c r="H87" s="5"/>
      <c r="I87" s="5"/>
    </row>
    <row r="88" spans="1:9" ht="12.75">
      <c r="A88" s="62"/>
      <c r="B88" s="62"/>
      <c r="C88" s="5"/>
      <c r="D88" s="5"/>
      <c r="E88" s="5"/>
      <c r="F88" s="5"/>
      <c r="G88" s="5"/>
      <c r="H88" s="5"/>
      <c r="I88" s="5"/>
    </row>
    <row r="89" spans="1:9" ht="12.75">
      <c r="A89" s="62"/>
      <c r="B89" s="62"/>
      <c r="C89" s="5"/>
      <c r="D89" s="5"/>
      <c r="E89" s="5"/>
      <c r="F89" s="5"/>
      <c r="G89" s="5"/>
      <c r="H89" s="5"/>
      <c r="I89" s="5"/>
    </row>
    <row r="90" spans="1:9" ht="12.75">
      <c r="A90" s="62"/>
      <c r="B90" s="62"/>
      <c r="C90" s="50"/>
      <c r="D90" s="50"/>
      <c r="E90" s="50"/>
      <c r="F90" s="50"/>
      <c r="G90" s="50"/>
      <c r="H90" s="50"/>
      <c r="I90" s="50"/>
    </row>
    <row r="91" spans="1:9" ht="12.75">
      <c r="A91" s="57"/>
      <c r="B91" s="62"/>
      <c r="C91" s="50"/>
      <c r="D91" s="50"/>
      <c r="E91" s="50"/>
      <c r="F91" s="50"/>
      <c r="G91" s="50"/>
      <c r="H91" s="50"/>
      <c r="I91" s="50"/>
    </row>
    <row r="92" spans="1:9" ht="12.75">
      <c r="A92" s="62"/>
      <c r="B92" s="62"/>
      <c r="C92" s="50"/>
      <c r="D92" s="50"/>
      <c r="E92" s="50"/>
      <c r="F92" s="50"/>
      <c r="G92" s="50"/>
      <c r="H92" s="50"/>
      <c r="I92" s="50"/>
    </row>
    <row r="93" spans="1:9" ht="12.75">
      <c r="A93" s="5"/>
      <c r="B93" s="5"/>
      <c r="C93" s="5"/>
      <c r="D93" s="5"/>
      <c r="E93" s="5"/>
      <c r="F93" s="5"/>
      <c r="G93" s="5"/>
      <c r="H93" s="5"/>
      <c r="I93" s="5"/>
    </row>
    <row r="94" spans="2:9" ht="12.75">
      <c r="B94" s="5"/>
      <c r="C94" s="5"/>
      <c r="D94" s="5"/>
      <c r="E94" s="5"/>
      <c r="F94" s="5"/>
      <c r="G94" s="5"/>
      <c r="H94" s="5"/>
      <c r="I94" s="5"/>
    </row>
    <row r="95" spans="2:9" ht="12.75">
      <c r="B95" s="5"/>
      <c r="C95" s="5"/>
      <c r="D95" s="5"/>
      <c r="E95" s="5"/>
      <c r="F95" s="5"/>
      <c r="G95" s="5"/>
      <c r="H95" s="5"/>
      <c r="I95" s="5"/>
    </row>
    <row r="96" spans="2:9" ht="12.75">
      <c r="B96" s="5"/>
      <c r="C96" s="5"/>
      <c r="D96" s="5"/>
      <c r="E96" s="5"/>
      <c r="F96" s="5"/>
      <c r="G96" s="5"/>
      <c r="H96" s="5"/>
      <c r="I96" s="5"/>
    </row>
    <row r="97" spans="2:9" ht="12.75">
      <c r="B97" s="5"/>
      <c r="C97" s="5"/>
      <c r="D97" s="5"/>
      <c r="E97" s="5"/>
      <c r="F97" s="5"/>
      <c r="G97" s="55"/>
      <c r="H97" s="55"/>
      <c r="I97" s="5"/>
    </row>
    <row r="98" spans="2:9" ht="12.75">
      <c r="B98" s="5"/>
      <c r="C98" s="5"/>
      <c r="D98" s="5"/>
      <c r="E98" s="5"/>
      <c r="F98" s="5"/>
      <c r="G98" s="5"/>
      <c r="H98" s="5"/>
      <c r="I98" s="5"/>
    </row>
    <row r="99" spans="2:9" ht="12.75">
      <c r="B99" s="5"/>
      <c r="C99" s="5"/>
      <c r="D99" s="5"/>
      <c r="E99" s="5"/>
      <c r="F99" s="5"/>
      <c r="G99" s="5"/>
      <c r="H99" s="5"/>
      <c r="I99" s="5"/>
    </row>
    <row r="100" spans="2:9" ht="12.75">
      <c r="B100" s="5"/>
      <c r="C100" s="5"/>
      <c r="D100" s="5"/>
      <c r="E100" s="5"/>
      <c r="F100" s="5"/>
      <c r="G100" s="5"/>
      <c r="H100" s="5"/>
      <c r="I100" s="5"/>
    </row>
    <row r="101" spans="2:9" ht="12.75">
      <c r="B101" s="5"/>
      <c r="C101" s="5"/>
      <c r="D101" s="5"/>
      <c r="E101" s="5"/>
      <c r="F101" s="5"/>
      <c r="G101" s="5"/>
      <c r="H101" s="5"/>
      <c r="I101" s="5"/>
    </row>
    <row r="102" spans="2:9" ht="12.75">
      <c r="B102" s="5"/>
      <c r="C102" s="5"/>
      <c r="D102" s="5"/>
      <c r="E102" s="5"/>
      <c r="F102" s="5"/>
      <c r="G102" s="5"/>
      <c r="H102" s="5"/>
      <c r="I102" s="5"/>
    </row>
    <row r="103" spans="2:9" ht="12.75">
      <c r="B103" s="5"/>
      <c r="C103" s="5"/>
      <c r="D103" s="5"/>
      <c r="E103" s="5"/>
      <c r="F103" s="5"/>
      <c r="G103" s="5"/>
      <c r="H103" s="5"/>
      <c r="I103" s="5"/>
    </row>
  </sheetData>
  <mergeCells count="4">
    <mergeCell ref="F1:H1"/>
    <mergeCell ref="A4:A5"/>
    <mergeCell ref="B4:B5"/>
    <mergeCell ref="E45:H4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Mławie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Kowalska</dc:creator>
  <cp:keywords/>
  <dc:description/>
  <cp:lastModifiedBy>Mariola</cp:lastModifiedBy>
  <cp:lastPrinted>2007-10-22T06:39:43Z</cp:lastPrinted>
  <dcterms:created xsi:type="dcterms:W3CDTF">2007-05-23T09:23:42Z</dcterms:created>
  <dcterms:modified xsi:type="dcterms:W3CDTF">2007-11-05T09:54:20Z</dcterms:modified>
  <cp:category/>
  <cp:version/>
  <cp:contentType/>
  <cp:contentStatus/>
</cp:coreProperties>
</file>