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2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rządowa'!$A$36:$H$53</definedName>
    <definedName name="_xlnm.Print_Area" localSheetId="1">'Dochody-ogółem'!$A$1:$H$196</definedName>
  </definedNames>
  <calcPr fullCalcOnLoad="1"/>
</workbook>
</file>

<file path=xl/sharedStrings.xml><?xml version="1.0" encoding="utf-8"?>
<sst xmlns="http://schemas.openxmlformats.org/spreadsheetml/2006/main" count="505" uniqueCount="227">
  <si>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</si>
  <si>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</si>
  <si>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</si>
  <si>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</si>
  <si>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</si>
  <si>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</si>
  <si>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</si>
  <si>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</si>
  <si>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</si>
  <si>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</si>
  <si>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</si>
  <si>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</si>
  <si>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</si>
  <si>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</si>
  <si>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</si>
  <si>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</si>
  <si>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</si>
  <si>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</si>
  <si>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</si>
  <si>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</si>
  <si>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</si>
  <si>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</si>
  <si>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</si>
  <si>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</si>
  <si>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</si>
  <si>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</si>
  <si>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</si>
  <si>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</si>
  <si>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</si>
  <si>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</si>
  <si>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</si>
  <si>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</si>
  <si>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</si>
  <si>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</si>
  <si>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</si>
  <si>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</si>
  <si>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</si>
  <si>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</si>
  <si>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</si>
  <si>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</si>
  <si>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</si>
  <si>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</si>
  <si>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</si>
  <si>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</si>
  <si>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</si>
  <si>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</si>
  <si>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</si>
  <si>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</si>
  <si>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</si>
  <si>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</si>
  <si>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</si>
  <si>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</si>
  <si>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</si>
  <si>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</si>
  <si>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</si>
  <si>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</si>
  <si>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</si>
  <si>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</si>
  <si>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</si>
  <si>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</si>
  <si>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</si>
  <si>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</si>
  <si>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</si>
  <si>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</si>
  <si>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</si>
  <si>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</si>
  <si>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</si>
  <si>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</si>
  <si>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</si>
  <si>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</si>
  <si>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</si>
  <si>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</si>
  <si>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</si>
  <si>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</si>
  <si>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</si>
  <si>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</si>
  <si>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</si>
  <si>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</si>
  <si>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</si>
  <si>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</si>
  <si>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</si>
  <si>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</si>
  <si>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</si>
  <si>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</si>
  <si>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</si>
  <si>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</si>
  <si>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</si>
  <si>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</si>
  <si>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</si>
  <si>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</si>
  <si>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</si>
  <si>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</si>
  <si>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</si>
  <si>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</si>
  <si>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</si>
  <si>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</si>
  <si>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</si>
  <si>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</si>
  <si>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</si>
  <si>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0020</t>
  </si>
  <si>
    <t>Specjalne Ośrodki szkolno-wychowawcze</t>
  </si>
  <si>
    <t xml:space="preserve">Internaty i bursy szkolne </t>
  </si>
  <si>
    <t>2440</t>
  </si>
  <si>
    <t>Dotacje otrzymane z funduszy celowych na realizację zadań bieżących jednostek sektora finansów publicznych</t>
  </si>
  <si>
    <t>85324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</si>
  <si>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</si>
  <si>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</si>
  <si>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</si>
  <si>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</si>
  <si>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</si>
  <si>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</si>
  <si>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</si>
  <si>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</si>
  <si>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</si>
  <si>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</si>
  <si>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</si>
  <si>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>85204</t>
  </si>
  <si>
    <t>Rodziny zastępcze</t>
  </si>
  <si>
    <t>85218</t>
  </si>
  <si>
    <t>Środki otrzymane od pozostałych jednostek zaliczanych do sektora finansów publicznych na realizację zadań bieżących jednostek zaliczanych do sektora finansów publicznych</t>
  </si>
  <si>
    <t>80102</t>
  </si>
  <si>
    <t>80111</t>
  </si>
  <si>
    <t>Szkoły podstawowe specjalne</t>
  </si>
  <si>
    <t>Gimnzaja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</si>
  <si>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</si>
  <si>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</si>
  <si>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</si>
  <si>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</si>
  <si>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</si>
  <si>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</si>
  <si>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</si>
  <si>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</si>
  <si>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</si>
  <si>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</si>
  <si>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Wpływy ze sprzedaży składników majątkowych</t>
  </si>
  <si>
    <t>85406</t>
  </si>
  <si>
    <t>85333</t>
  </si>
  <si>
    <t>Powiatowe Urzędy Pracy</t>
  </si>
  <si>
    <t>Poradnie psychologiczno-pedagogiczne, w tym poradnie specjalistyczne</t>
  </si>
  <si>
    <t>6300</t>
  </si>
  <si>
    <t>Wpływy z tytułu pomocy finansowej udzielanej między j.s.t. na dofonansowanie własnych zadań inwestycyjnych i zakupów inwestycyjnych</t>
  </si>
  <si>
    <t>85111</t>
  </si>
  <si>
    <t>Szpitale ogólne</t>
  </si>
  <si>
    <t>Przychód</t>
  </si>
  <si>
    <t>2128</t>
  </si>
  <si>
    <t>Wpływy z tytułu pomocy finansowej udzielanej między j.s.t. na dofinansowanie własnych zadań inwestycyjnych i zakupów inwestycyjnych</t>
  </si>
  <si>
    <t>Państwowy Fundusz Rehabilitacji Osób Niepełnosprawnych</t>
  </si>
  <si>
    <t>803</t>
  </si>
  <si>
    <t>80309</t>
  </si>
  <si>
    <t>Szkolnictwo wyższe</t>
  </si>
  <si>
    <t>2888</t>
  </si>
  <si>
    <t xml:space="preserve">2889 </t>
  </si>
  <si>
    <t>Dotacja celowa otrzymana przez jednostkę samorządu terytorialnego od innej jednostki samorządu terytorialnego będącej instytucją wdrażającą na zadania bieżące realizowane na podstawie porozumień (umów)</t>
  </si>
  <si>
    <t>85415</t>
  </si>
  <si>
    <t xml:space="preserve">Pomoc materialna dla uczniów </t>
  </si>
  <si>
    <t>Starostwo Powiatowe - dochody rządowe</t>
  </si>
  <si>
    <t>Plan po zmianach</t>
  </si>
  <si>
    <t>Realizacja</t>
  </si>
  <si>
    <t>% realizacji</t>
  </si>
  <si>
    <t>02002</t>
  </si>
  <si>
    <t>Nadzór nad gospodarką leśną</t>
  </si>
  <si>
    <t>Dotacje celowe otrzymane z budżetu państwa na zadania bieżące realizowane przez powiat na podstawie porozumień z organami administracji rządowej</t>
  </si>
  <si>
    <t>0960</t>
  </si>
  <si>
    <t>75618</t>
  </si>
  <si>
    <t>0490</t>
  </si>
  <si>
    <t>0927</t>
  </si>
  <si>
    <t>2130</t>
  </si>
  <si>
    <t>Dotacje celowe otrzymane z gminy na zadania bieżące realizowane na postawie porozumień (umów) między jednostkami samorządu terytorialnego</t>
  </si>
  <si>
    <t>0978</t>
  </si>
  <si>
    <t>2690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</si>
  <si>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</si>
  <si>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</si>
  <si>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Dotacje celowe otrzymane z budżetu państwa na realizację bieżacych zadań własnych powiatu</t>
  </si>
  <si>
    <t>Środki z Funduszu Pracy otrzymane przez powiat z przeznaczeniem na finansowanie kosztów wynagrodzenia i składek na ubezpieczenia społeczne pracowników powiatowego urzedu pracy</t>
  </si>
  <si>
    <t>3. Kazimierz Boćkowski...................................</t>
  </si>
  <si>
    <t>2. Barbara Gutowska.......................................</t>
  </si>
  <si>
    <t>1. Włodzimierz Wojnarowski............................</t>
  </si>
  <si>
    <t>4. Józef Kanowski...........................................</t>
  </si>
  <si>
    <t>5. Ireneusz Andrzej Józefski.............................</t>
  </si>
  <si>
    <t>2710</t>
  </si>
  <si>
    <t>75802</t>
  </si>
  <si>
    <t>Uzupełnienie subwencji ogólnej dla j.s.t.</t>
  </si>
  <si>
    <t>0910</t>
  </si>
  <si>
    <t>Odsetki od nieterminowych wpłat z tytułu podatków i opłat</t>
  </si>
  <si>
    <t>85220</t>
  </si>
  <si>
    <t>Jednostki specjalistycznego poradnictwa, mieszkania chronione i ośrodki interwencji kryzysowej</t>
  </si>
  <si>
    <t>Plan na 2007 rok</t>
  </si>
  <si>
    <t>75818</t>
  </si>
  <si>
    <t>Rezerwy ogólne i celowe</t>
  </si>
  <si>
    <t>6290</t>
  </si>
  <si>
    <t>Środki na dofinansowanie własnych inwestycji gmin (związków gmin), powiatów (związków powiatów), samorządów województw, pozyskane z innych źródeł</t>
  </si>
  <si>
    <t>2910</t>
  </si>
  <si>
    <t>2705</t>
  </si>
  <si>
    <t>2780</t>
  </si>
  <si>
    <t>92605</t>
  </si>
  <si>
    <t>Wpływy ze zwrotów dotacji wykorzystanych niezgodnie z przeznaczeniem lub pobranych w nadmiernej wysokości</t>
  </si>
  <si>
    <t>Otrzymane spadki, zapisy i darowizny w postaci pieniężnej</t>
  </si>
  <si>
    <t>Środki na dofinansowanie własnych zadań bieżących gmin (związków gmin), powiatów (związków powiatów), samorzadów województw pozyskane z innych źródeł</t>
  </si>
  <si>
    <t>Środki na inwestycje rozpoczęte przed dniem 1 stycznia 1999r</t>
  </si>
  <si>
    <t>Wpływy z tytułu pomocy finansowej udzielanej między j.s.t. na dofonansowanie własnych zadań bieżących</t>
  </si>
  <si>
    <t>6260</t>
  </si>
  <si>
    <t>Dotacje otzrymane z funduszy celowych na finansowanie lub dofinansowanie kosztów realizacji inwestycji i zakupów inwestycyjnych jednostek sektora finansów publicznych.</t>
  </si>
  <si>
    <t>80195</t>
  </si>
  <si>
    <t>Pozostała działalność</t>
  </si>
  <si>
    <t>0908</t>
  </si>
  <si>
    <t>0909</t>
  </si>
  <si>
    <t>2918</t>
  </si>
  <si>
    <t>2919</t>
  </si>
  <si>
    <t>Wpływ ze zwrotów dotacji wykorzystanych niezgodnie z przeznaczeniem lub pobranych w nadmiernej wysokości</t>
  </si>
  <si>
    <t>85141</t>
  </si>
  <si>
    <t>Dotacje  celowe otrzymane z budżetu państwa na inwestycje i zakupy inwestycyjne z zakresu administracji rządowej oraz inne zadania zlecone ustawami realizowane przez powiat.</t>
  </si>
  <si>
    <t>6430</t>
  </si>
  <si>
    <t>Dotacje celowe otrzymane z budżetu państa na realizacje inwestycji i zakupów inwestycyjnych własnych powiatu.</t>
  </si>
  <si>
    <t>Wpływy z różnych dochodó.</t>
  </si>
  <si>
    <t>Wpływ ze zwrotów dotacji wykorzystanych niezgonie z przeznaczeniem lub pobranych w nadmiernej wysokości</t>
  </si>
  <si>
    <t>Odsetki od dotacji wykorzystanych niezgonie z przeznaczeniem lub pobranych w nadmiernej wysokości.</t>
  </si>
  <si>
    <t>Dochody budżetu powiatu mławskiego 2007r.</t>
  </si>
  <si>
    <t>Dochody na zadania z zakresu administracji rządowej 2007 r.</t>
  </si>
  <si>
    <t>Ratownictwo medyczne</t>
  </si>
  <si>
    <t>Składki na ubezpieczenie zdrowotne oraz świadczenia dla osób nieobjętych obowiązkiem ubezpieczenia zdrowotnego</t>
  </si>
  <si>
    <t>Zespoły do spraw orzekania o  niepełnosprawności</t>
  </si>
  <si>
    <t>Grzywny,mandaty i inne kary pieniężne od osób fizycznych</t>
  </si>
  <si>
    <t>Dotacje otrzymane z funduszy celowych na realizację zadań bieżących dla jednostek sektora finansów publicznych.</t>
  </si>
  <si>
    <t>Pomoc materialna dla studentów i doktorantów</t>
  </si>
  <si>
    <t>Odsetki od dotacji wykorzystanych niezgodnie z przeznaczeniem lub pobranych w nadmiernej wysokości</t>
  </si>
  <si>
    <t>Dotacje celowe otrzymane z budżetu państwa na realizację bieżących zadań własnych powiatu</t>
  </si>
  <si>
    <t>Zadania z zakresu kultury fizyzcnej i sportu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</si>
</sst>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9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3" fontId="0" fillId="0" borderId="0" xfId="0" applyNumberFormat="1" applyFont="1" applyAlignment="1">
      <alignment horizontal="center"/>
    </xf>
    <xf numFmtId="3" fontId="3" fillId="0" borderId="21" xfId="0" applyNumberFormat="1" applyFont="1" applyFill="1" applyBorder="1" applyAlignment="1">
      <alignment horizontal="center" wrapText="1"/>
    </xf>
    <xf numFmtId="49" fontId="9" fillId="0" borderId="1" xfId="0" applyBorder="1" applyAlignment="1">
      <alignment horizontal="left"/>
    </xf>
    <xf numFmtId="0" fontId="10" fillId="0" borderId="0" xfId="0" applyFont="1" applyAlignment="1">
      <alignment/>
    </xf>
    <xf numFmtId="49" fontId="9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Border="1" applyAlignment="1">
      <alignment wrapText="1"/>
    </xf>
    <xf numFmtId="0" fontId="13" fillId="0" borderId="1" xfId="0" applyBorder="1" applyAlignment="1">
      <alignment wrapText="1"/>
    </xf>
    <xf numFmtId="4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9" fillId="0" borderId="1" xfId="0" applyFont="1" applyBorder="1" applyAlignment="1">
      <alignment horizontal="center"/>
    </xf>
    <xf numFmtId="49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12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12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18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6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111" t="s">
        <v>155</v>
      </c>
      <c r="C2" s="1"/>
    </row>
    <row r="3" spans="1:3" ht="14.25" customHeight="1" thickBot="1">
      <c r="A3" s="3"/>
      <c r="C3" s="1"/>
    </row>
    <row r="4" spans="1:5" ht="16.5" customHeight="1" thickBot="1">
      <c r="A4" s="182" t="s">
        <v>16</v>
      </c>
      <c r="B4" s="183"/>
      <c r="C4" s="184"/>
      <c r="D4" s="185" t="s">
        <v>14</v>
      </c>
      <c r="E4" s="185" t="s">
        <v>17</v>
      </c>
    </row>
    <row r="5" spans="1:5" ht="19.5" customHeight="1" thickBot="1">
      <c r="A5" s="65" t="s">
        <v>0</v>
      </c>
      <c r="B5" s="66" t="s">
        <v>1</v>
      </c>
      <c r="C5" s="65" t="s">
        <v>15</v>
      </c>
      <c r="D5" s="186"/>
      <c r="E5" s="186"/>
    </row>
    <row r="6" spans="1:5" ht="13.5" thickBot="1">
      <c r="A6" s="9">
        <v>1</v>
      </c>
      <c r="B6" s="68">
        <v>2</v>
      </c>
      <c r="C6" s="9">
        <v>3</v>
      </c>
      <c r="D6" s="67">
        <v>4</v>
      </c>
      <c r="E6" s="4">
        <v>5</v>
      </c>
    </row>
    <row r="7" spans="1:5" ht="25.5" customHeight="1" thickBot="1">
      <c r="A7" s="69" t="s">
        <v>18</v>
      </c>
      <c r="B7" s="71"/>
      <c r="C7" s="71"/>
      <c r="D7" s="72" t="s">
        <v>22</v>
      </c>
      <c r="E7" s="73">
        <f>E8</f>
        <v>35000</v>
      </c>
    </row>
    <row r="8" spans="1:5" ht="32.25" customHeight="1">
      <c r="A8" s="70"/>
      <c r="B8" s="28" t="s">
        <v>19</v>
      </c>
      <c r="C8" s="28"/>
      <c r="D8" s="87" t="s">
        <v>23</v>
      </c>
      <c r="E8" s="59">
        <f>E9</f>
        <v>35000</v>
      </c>
    </row>
    <row r="9" spans="1:5" ht="57" customHeight="1" thickBot="1">
      <c r="A9" s="13"/>
      <c r="B9" s="20"/>
      <c r="C9" s="10" t="s">
        <v>73</v>
      </c>
      <c r="D9" s="2" t="s">
        <v>106</v>
      </c>
      <c r="E9" s="22">
        <v>35000</v>
      </c>
    </row>
    <row r="10" spans="1:5" ht="20.25" customHeight="1" thickBot="1">
      <c r="A10" s="69" t="s">
        <v>24</v>
      </c>
      <c r="B10" s="71"/>
      <c r="C10" s="75"/>
      <c r="D10" s="72" t="s">
        <v>25</v>
      </c>
      <c r="E10" s="81">
        <f>E11</f>
        <v>20000</v>
      </c>
    </row>
    <row r="11" spans="1:5" ht="31.5" customHeight="1">
      <c r="A11" s="24"/>
      <c r="B11" s="28" t="s">
        <v>26</v>
      </c>
      <c r="C11" s="74"/>
      <c r="D11" s="87" t="s">
        <v>4</v>
      </c>
      <c r="E11" s="62">
        <f>E12</f>
        <v>20000</v>
      </c>
    </row>
    <row r="12" spans="1:5" ht="57" customHeight="1" thickBot="1">
      <c r="A12" s="17"/>
      <c r="B12" s="25"/>
      <c r="C12" s="18" t="s">
        <v>73</v>
      </c>
      <c r="D12" s="2" t="s">
        <v>106</v>
      </c>
      <c r="E12" s="31">
        <v>20000</v>
      </c>
    </row>
    <row r="13" spans="1:5" ht="20.25" customHeight="1" thickBot="1">
      <c r="A13" s="77">
        <v>710</v>
      </c>
      <c r="B13" s="78"/>
      <c r="C13" s="79"/>
      <c r="D13" s="72" t="s">
        <v>21</v>
      </c>
      <c r="E13" s="73">
        <f>E14+E16+E18</f>
        <v>254000</v>
      </c>
    </row>
    <row r="14" spans="1:5" ht="37.5" customHeight="1">
      <c r="A14" s="23"/>
      <c r="B14" s="76">
        <v>71013</v>
      </c>
      <c r="C14" s="76"/>
      <c r="D14" s="87" t="s">
        <v>42</v>
      </c>
      <c r="E14" s="59">
        <f>E15</f>
        <v>30000</v>
      </c>
    </row>
    <row r="15" spans="1:5" ht="56.25" customHeight="1">
      <c r="A15" s="5"/>
      <c r="B15" s="26"/>
      <c r="C15" s="6">
        <v>2110</v>
      </c>
      <c r="D15" s="2" t="s">
        <v>106</v>
      </c>
      <c r="E15" s="22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21">
        <f>E17</f>
        <v>30000</v>
      </c>
    </row>
    <row r="17" spans="1:5" ht="54.75" customHeight="1">
      <c r="A17" s="5"/>
      <c r="B17" s="26"/>
      <c r="C17" s="6">
        <v>2110</v>
      </c>
      <c r="D17" s="2" t="s">
        <v>106</v>
      </c>
      <c r="E17" s="22">
        <v>30000</v>
      </c>
    </row>
    <row r="18" spans="1:5" ht="23.25" customHeight="1">
      <c r="A18" s="5"/>
      <c r="B18" s="6">
        <v>71015</v>
      </c>
      <c r="C18" s="6"/>
      <c r="D18" s="7" t="s">
        <v>33</v>
      </c>
      <c r="E18" s="21">
        <f>E19+E20</f>
        <v>194000</v>
      </c>
    </row>
    <row r="19" spans="1:5" ht="57.75" customHeight="1">
      <c r="A19" s="5"/>
      <c r="B19" s="26"/>
      <c r="C19" s="6">
        <v>2110</v>
      </c>
      <c r="D19" s="2" t="s">
        <v>106</v>
      </c>
      <c r="E19" s="22">
        <v>187000</v>
      </c>
    </row>
    <row r="20" spans="1:5" ht="69" customHeight="1" thickBot="1">
      <c r="A20" s="96"/>
      <c r="B20" s="97"/>
      <c r="C20" s="98">
        <v>6410</v>
      </c>
      <c r="D20" s="64" t="s">
        <v>107</v>
      </c>
      <c r="E20" s="99">
        <v>7000</v>
      </c>
    </row>
    <row r="21" spans="1:5" ht="21" customHeight="1" thickBot="1">
      <c r="A21" s="77">
        <v>750</v>
      </c>
      <c r="B21" s="78"/>
      <c r="C21" s="79"/>
      <c r="D21" s="72" t="s">
        <v>32</v>
      </c>
      <c r="E21" s="73">
        <f>E22+E24</f>
        <v>158265</v>
      </c>
    </row>
    <row r="22" spans="1:5" ht="20.25" customHeight="1">
      <c r="A22" s="23"/>
      <c r="B22" s="76">
        <v>75011</v>
      </c>
      <c r="C22" s="76"/>
      <c r="D22" s="87" t="s">
        <v>7</v>
      </c>
      <c r="E22" s="59">
        <f>E23</f>
        <v>141065</v>
      </c>
    </row>
    <row r="23" spans="1:5" ht="54" customHeight="1">
      <c r="A23" s="23"/>
      <c r="B23" s="27"/>
      <c r="C23" s="76">
        <v>2110</v>
      </c>
      <c r="D23" s="85" t="s">
        <v>106</v>
      </c>
      <c r="E23" s="58">
        <v>141065</v>
      </c>
    </row>
    <row r="24" spans="1:5" ht="18.75" customHeight="1">
      <c r="A24" s="23"/>
      <c r="B24" s="6">
        <v>75045</v>
      </c>
      <c r="C24" s="6"/>
      <c r="D24" s="7" t="s">
        <v>8</v>
      </c>
      <c r="E24" s="21">
        <f>E25</f>
        <v>17200</v>
      </c>
    </row>
    <row r="25" spans="1:5" ht="57.75" customHeight="1" thickBot="1">
      <c r="A25" s="23"/>
      <c r="B25" s="27"/>
      <c r="C25" s="6">
        <v>2110</v>
      </c>
      <c r="D25" s="2" t="s">
        <v>106</v>
      </c>
      <c r="E25" s="22">
        <v>17200</v>
      </c>
    </row>
    <row r="26" spans="1:5" ht="31.5" customHeight="1" thickBot="1">
      <c r="A26" s="69" t="s">
        <v>34</v>
      </c>
      <c r="B26" s="71"/>
      <c r="C26" s="71"/>
      <c r="D26" s="72" t="s">
        <v>35</v>
      </c>
      <c r="E26" s="73">
        <f>E27+E29</f>
        <v>2453824</v>
      </c>
    </row>
    <row r="27" spans="1:5" ht="31.5" customHeight="1">
      <c r="A27" s="24"/>
      <c r="B27" s="28" t="s">
        <v>37</v>
      </c>
      <c r="C27" s="61"/>
      <c r="D27" s="87" t="s">
        <v>36</v>
      </c>
      <c r="E27" s="62">
        <f>E28</f>
        <v>2453424</v>
      </c>
    </row>
    <row r="28" spans="1:5" ht="53.25" customHeight="1">
      <c r="A28" s="24"/>
      <c r="B28" s="28"/>
      <c r="C28" s="10" t="s">
        <v>73</v>
      </c>
      <c r="D28" s="2" t="s">
        <v>106</v>
      </c>
      <c r="E28" s="32">
        <v>2453424</v>
      </c>
    </row>
    <row r="29" spans="1:5" ht="21" customHeight="1">
      <c r="A29" s="24"/>
      <c r="B29" s="10" t="s">
        <v>65</v>
      </c>
      <c r="C29" s="16"/>
      <c r="D29" s="7" t="s">
        <v>70</v>
      </c>
      <c r="E29" s="29">
        <f>E30</f>
        <v>400</v>
      </c>
    </row>
    <row r="30" spans="1:5" ht="57" customHeight="1" thickBot="1">
      <c r="A30" s="24"/>
      <c r="B30" s="28"/>
      <c r="C30" s="10" t="s">
        <v>73</v>
      </c>
      <c r="D30" s="2" t="s">
        <v>106</v>
      </c>
      <c r="E30" s="32">
        <v>400</v>
      </c>
    </row>
    <row r="31" spans="1:5" ht="21" customHeight="1" thickBot="1">
      <c r="A31" s="69" t="s">
        <v>27</v>
      </c>
      <c r="B31" s="71"/>
      <c r="C31" s="75"/>
      <c r="D31" s="72" t="s">
        <v>5</v>
      </c>
      <c r="E31" s="81">
        <f>E32</f>
        <v>1220000</v>
      </c>
    </row>
    <row r="32" spans="1:5" ht="64.5" customHeight="1">
      <c r="A32" s="24"/>
      <c r="B32" s="28" t="s">
        <v>28</v>
      </c>
      <c r="C32" s="61"/>
      <c r="D32" s="87" t="s">
        <v>108</v>
      </c>
      <c r="E32" s="62">
        <f>E33</f>
        <v>1220000</v>
      </c>
    </row>
    <row r="33" spans="1:5" ht="54.75" customHeight="1" thickBot="1">
      <c r="A33" s="17"/>
      <c r="B33" s="35"/>
      <c r="C33" s="18" t="s">
        <v>73</v>
      </c>
      <c r="D33" s="8" t="s">
        <v>106</v>
      </c>
      <c r="E33" s="30">
        <v>1220000</v>
      </c>
    </row>
    <row r="34" spans="1:5" ht="20.25" customHeight="1" thickBot="1">
      <c r="A34" s="69" t="s">
        <v>85</v>
      </c>
      <c r="B34" s="82"/>
      <c r="C34" s="75"/>
      <c r="D34" s="72" t="s">
        <v>88</v>
      </c>
      <c r="E34" s="73">
        <f>E35</f>
        <v>375000</v>
      </c>
    </row>
    <row r="35" spans="1:5" ht="23.25" customHeight="1">
      <c r="A35" s="37"/>
      <c r="B35" s="80" t="s">
        <v>87</v>
      </c>
      <c r="C35" s="83"/>
      <c r="D35" s="95" t="s">
        <v>66</v>
      </c>
      <c r="E35" s="84">
        <f>E36</f>
        <v>375000</v>
      </c>
    </row>
    <row r="36" spans="1:5" ht="57.75" customHeight="1" thickBot="1">
      <c r="A36" s="17"/>
      <c r="B36" s="34"/>
      <c r="C36" s="34" t="s">
        <v>73</v>
      </c>
      <c r="D36" s="8" t="s">
        <v>106</v>
      </c>
      <c r="E36" s="48">
        <v>375000</v>
      </c>
    </row>
    <row r="37" spans="1:5" ht="32.25" customHeight="1" thickBot="1">
      <c r="A37" s="69" t="s">
        <v>29</v>
      </c>
      <c r="B37" s="88"/>
      <c r="C37" s="75"/>
      <c r="D37" s="89" t="s">
        <v>96</v>
      </c>
      <c r="E37" s="81">
        <f>E38</f>
        <v>61800</v>
      </c>
    </row>
    <row r="38" spans="1:5" ht="33" customHeight="1">
      <c r="A38" s="12"/>
      <c r="B38" s="28" t="s">
        <v>31</v>
      </c>
      <c r="C38" s="28"/>
      <c r="D38" s="87" t="s">
        <v>6</v>
      </c>
      <c r="E38" s="101">
        <f>E39</f>
        <v>61800</v>
      </c>
    </row>
    <row r="39" spans="1:5" ht="57" customHeight="1" thickBot="1">
      <c r="A39" s="100"/>
      <c r="B39" s="86"/>
      <c r="C39" s="80" t="s">
        <v>73</v>
      </c>
      <c r="D39" s="63" t="s">
        <v>106</v>
      </c>
      <c r="E39" s="102">
        <v>61800</v>
      </c>
    </row>
    <row r="40" spans="1:5" ht="23.25" customHeight="1" thickBot="1">
      <c r="A40" s="90"/>
      <c r="B40" s="91"/>
      <c r="C40" s="92"/>
      <c r="D40" s="93" t="s">
        <v>11</v>
      </c>
      <c r="E40" s="94">
        <f>E7+E10+E13+E21+E26+E31+E34+E37</f>
        <v>4577889</v>
      </c>
    </row>
    <row r="41" spans="1:5" ht="13.5" customHeight="1">
      <c r="A41" s="56"/>
      <c r="B41" s="56"/>
      <c r="C41" s="47"/>
      <c r="D41" s="38"/>
      <c r="E41" s="60"/>
    </row>
    <row r="42" spans="1:5" ht="15" customHeight="1">
      <c r="A42" s="39"/>
      <c r="B42" s="44"/>
      <c r="C42" s="49"/>
      <c r="D42" s="109"/>
      <c r="E42" s="52"/>
    </row>
    <row r="43" spans="1:5" ht="10.5" customHeight="1">
      <c r="A43" s="39"/>
      <c r="B43" s="40"/>
      <c r="C43" s="44"/>
      <c r="D43" s="38"/>
      <c r="E43" s="53"/>
    </row>
    <row r="44" spans="1:5" ht="14.25" customHeight="1">
      <c r="A44" s="39"/>
      <c r="B44" s="44"/>
      <c r="C44" s="49"/>
      <c r="D44" s="42"/>
      <c r="E44" s="50"/>
    </row>
    <row r="45" spans="1:5" ht="15" customHeight="1">
      <c r="A45" s="39"/>
      <c r="B45" s="40"/>
      <c r="C45" s="41"/>
      <c r="D45" s="42"/>
      <c r="E45" s="43"/>
    </row>
    <row r="46" spans="1:5" ht="16.5" customHeight="1">
      <c r="A46" s="39"/>
      <c r="B46" s="44"/>
      <c r="C46" s="44"/>
      <c r="D46" s="42"/>
      <c r="E46" s="52"/>
    </row>
    <row r="47" spans="1:5" ht="16.5" customHeight="1">
      <c r="A47" s="39"/>
      <c r="B47" s="40"/>
      <c r="C47" s="44"/>
      <c r="D47" s="42"/>
      <c r="E47" s="53"/>
    </row>
    <row r="48" spans="1:5" ht="15.75" customHeight="1">
      <c r="A48" s="39"/>
      <c r="B48" s="44"/>
      <c r="C48" s="49"/>
      <c r="D48" s="42"/>
      <c r="E48" s="50"/>
    </row>
    <row r="49" spans="1:5" ht="27" customHeight="1">
      <c r="A49" s="39"/>
      <c r="B49" s="40"/>
      <c r="C49" s="41"/>
      <c r="D49" s="42"/>
      <c r="E49" s="43"/>
    </row>
    <row r="50" spans="1:5" ht="33" customHeight="1">
      <c r="A50" s="56"/>
      <c r="B50" s="56"/>
      <c r="C50" s="47"/>
      <c r="D50" s="57"/>
      <c r="E50" s="60"/>
    </row>
    <row r="51" spans="1:3" ht="12.75">
      <c r="A51" s="19"/>
      <c r="B51" s="19"/>
      <c r="C51" s="19"/>
    </row>
    <row r="52" spans="1:3" ht="12.75">
      <c r="A52" s="19"/>
      <c r="B52" s="19"/>
      <c r="C52" s="19"/>
    </row>
    <row r="53" spans="1:3" ht="12.75">
      <c r="A53" s="19"/>
      <c r="B53" s="19"/>
      <c r="C53" s="19"/>
    </row>
    <row r="54" spans="1:4" ht="36.75" customHeight="1">
      <c r="A54" s="38"/>
      <c r="B54" s="38"/>
      <c r="C54" s="38"/>
      <c r="D54" s="38"/>
    </row>
    <row r="55" spans="1:4" ht="27" customHeight="1">
      <c r="A55" s="38"/>
      <c r="B55" s="38"/>
      <c r="C55" s="38"/>
      <c r="D55" s="38"/>
    </row>
    <row r="56" spans="1:4" ht="25.5" customHeight="1">
      <c r="A56" s="38"/>
      <c r="B56" s="38"/>
      <c r="C56" s="38"/>
      <c r="D56" s="38"/>
    </row>
  </sheetData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="90" zoomScaleNormal="90" workbookViewId="0" topLeftCell="A1">
      <selection activeCell="A1" sqref="A1:H196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11.25390625" style="0" customWidth="1"/>
    <col min="4" max="4" width="40.375" style="0" customWidth="1"/>
    <col min="5" max="5" width="18.875" style="0" customWidth="1"/>
    <col min="6" max="6" width="17.75390625" style="0" customWidth="1"/>
    <col min="7" max="7" width="17.25390625" style="0" customWidth="1"/>
    <col min="8" max="8" width="19.125" style="0" customWidth="1"/>
  </cols>
  <sheetData>
    <row r="1" spans="1:7" ht="21.75" customHeight="1">
      <c r="A1" s="1" t="s">
        <v>216</v>
      </c>
      <c r="E1" s="38"/>
      <c r="F1" s="38"/>
      <c r="G1" s="38"/>
    </row>
    <row r="2" spans="1:7" ht="19.5" customHeight="1">
      <c r="A2" s="33"/>
      <c r="E2" s="38"/>
      <c r="F2" s="38"/>
      <c r="G2" s="38"/>
    </row>
    <row r="3" spans="1:8" ht="22.5" customHeight="1">
      <c r="A3" s="189" t="s">
        <v>16</v>
      </c>
      <c r="B3" s="189"/>
      <c r="C3" s="189"/>
      <c r="D3" s="190" t="s">
        <v>14</v>
      </c>
      <c r="E3" s="190" t="s">
        <v>186</v>
      </c>
      <c r="F3" s="187" t="s">
        <v>156</v>
      </c>
      <c r="G3" s="187" t="s">
        <v>157</v>
      </c>
      <c r="H3" s="187" t="s">
        <v>158</v>
      </c>
    </row>
    <row r="4" spans="1:8" ht="30" customHeight="1">
      <c r="A4" s="123" t="s">
        <v>0</v>
      </c>
      <c r="B4" s="123" t="s">
        <v>1</v>
      </c>
      <c r="C4" s="123" t="s">
        <v>15</v>
      </c>
      <c r="D4" s="190"/>
      <c r="E4" s="190"/>
      <c r="F4" s="188"/>
      <c r="G4" s="188"/>
      <c r="H4" s="188"/>
    </row>
    <row r="5" spans="1:8" ht="15.75" customHeight="1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12">
        <v>6</v>
      </c>
      <c r="G5" s="112">
        <v>7</v>
      </c>
      <c r="H5" s="112">
        <v>8</v>
      </c>
    </row>
    <row r="6" spans="1:8" ht="21" customHeight="1">
      <c r="A6" s="116" t="s">
        <v>18</v>
      </c>
      <c r="B6" s="103"/>
      <c r="C6" s="103"/>
      <c r="D6" s="117" t="s">
        <v>22</v>
      </c>
      <c r="E6" s="134">
        <f aca="true" t="shared" si="0" ref="E6:G7">E7</f>
        <v>40000</v>
      </c>
      <c r="F6" s="134">
        <f t="shared" si="0"/>
        <v>40000</v>
      </c>
      <c r="G6" s="134">
        <f t="shared" si="0"/>
        <v>39235</v>
      </c>
      <c r="H6" s="134">
        <f aca="true" t="shared" si="1" ref="H6:H15">G6/F6*100</f>
        <v>98.0875</v>
      </c>
    </row>
    <row r="7" spans="1:8" ht="35.25" customHeight="1">
      <c r="A7" s="138"/>
      <c r="B7" s="10" t="s">
        <v>19</v>
      </c>
      <c r="C7" s="150"/>
      <c r="D7" s="36" t="s">
        <v>23</v>
      </c>
      <c r="E7" s="119">
        <f t="shared" si="0"/>
        <v>40000</v>
      </c>
      <c r="F7" s="119">
        <f t="shared" si="0"/>
        <v>40000</v>
      </c>
      <c r="G7" s="119">
        <f t="shared" si="0"/>
        <v>39235</v>
      </c>
      <c r="H7" s="119">
        <f t="shared" si="1"/>
        <v>98.0875</v>
      </c>
    </row>
    <row r="8" spans="1:8" ht="56.25" customHeight="1">
      <c r="A8" s="138"/>
      <c r="B8" s="10"/>
      <c r="C8" s="150" t="s">
        <v>73</v>
      </c>
      <c r="D8" s="2" t="s">
        <v>106</v>
      </c>
      <c r="E8" s="136">
        <v>40000</v>
      </c>
      <c r="F8" s="136">
        <v>40000</v>
      </c>
      <c r="G8" s="136">
        <v>39235</v>
      </c>
      <c r="H8" s="136">
        <f t="shared" si="1"/>
        <v>98.0875</v>
      </c>
    </row>
    <row r="9" spans="1:8" ht="20.25" customHeight="1">
      <c r="A9" s="116" t="s">
        <v>20</v>
      </c>
      <c r="B9" s="103"/>
      <c r="C9" s="151"/>
      <c r="D9" s="117" t="s">
        <v>2</v>
      </c>
      <c r="E9" s="134">
        <f>E10+E12</f>
        <v>265943.5</v>
      </c>
      <c r="F9" s="134">
        <f>F10+F12</f>
        <v>303981.24</v>
      </c>
      <c r="G9" s="134">
        <f>G10+G12</f>
        <v>304036.24</v>
      </c>
      <c r="H9" s="134">
        <f t="shared" si="1"/>
        <v>100.01809322180539</v>
      </c>
    </row>
    <row r="10" spans="1:8" ht="20.25" customHeight="1">
      <c r="A10" s="15"/>
      <c r="B10" s="10" t="s">
        <v>71</v>
      </c>
      <c r="C10" s="150"/>
      <c r="D10" s="36" t="s">
        <v>72</v>
      </c>
      <c r="E10" s="119">
        <f>E11</f>
        <v>265943.5</v>
      </c>
      <c r="F10" s="119">
        <f>F11</f>
        <v>268602.14</v>
      </c>
      <c r="G10" s="119">
        <f>G11</f>
        <v>268602.14</v>
      </c>
      <c r="H10" s="119">
        <f t="shared" si="1"/>
        <v>100</v>
      </c>
    </row>
    <row r="11" spans="1:8" ht="52.5" customHeight="1">
      <c r="A11" s="15"/>
      <c r="B11" s="20"/>
      <c r="C11" s="150" t="s">
        <v>74</v>
      </c>
      <c r="D11" s="2" t="s">
        <v>119</v>
      </c>
      <c r="E11" s="136">
        <v>265943.5</v>
      </c>
      <c r="F11" s="136">
        <v>268602.14</v>
      </c>
      <c r="G11" s="136">
        <v>268602.14</v>
      </c>
      <c r="H11" s="136">
        <f t="shared" si="1"/>
        <v>100</v>
      </c>
    </row>
    <row r="12" spans="1:8" ht="21.75" customHeight="1">
      <c r="A12" s="15"/>
      <c r="B12" s="148" t="s">
        <v>159</v>
      </c>
      <c r="C12" s="152"/>
      <c r="D12" s="113" t="s">
        <v>160</v>
      </c>
      <c r="E12" s="119">
        <f>SUM(E13:E15)</f>
        <v>0</v>
      </c>
      <c r="F12" s="119">
        <f>SUM(F13:F15)</f>
        <v>35379.1</v>
      </c>
      <c r="G12" s="119">
        <f>SUM(G13:G15)</f>
        <v>35434.1</v>
      </c>
      <c r="H12" s="169">
        <f t="shared" si="1"/>
        <v>100.15545901393762</v>
      </c>
    </row>
    <row r="13" spans="1:8" ht="30.75" customHeight="1">
      <c r="A13" s="15"/>
      <c r="B13" s="148"/>
      <c r="C13" s="152" t="s">
        <v>115</v>
      </c>
      <c r="D13" s="121" t="s">
        <v>221</v>
      </c>
      <c r="E13" s="136"/>
      <c r="F13" s="136">
        <v>3528.3</v>
      </c>
      <c r="G13" s="136">
        <v>3578.3</v>
      </c>
      <c r="H13" s="136">
        <f t="shared" si="1"/>
        <v>101.41711305727972</v>
      </c>
    </row>
    <row r="14" spans="1:8" ht="21.75" customHeight="1">
      <c r="A14" s="15"/>
      <c r="B14" s="149"/>
      <c r="C14" s="150" t="s">
        <v>79</v>
      </c>
      <c r="D14" s="2" t="s">
        <v>44</v>
      </c>
      <c r="E14" s="136"/>
      <c r="F14" s="136">
        <v>238.8</v>
      </c>
      <c r="G14" s="136">
        <v>243.8</v>
      </c>
      <c r="H14" s="136">
        <f t="shared" si="1"/>
        <v>102.09380234505862</v>
      </c>
    </row>
    <row r="15" spans="1:8" ht="45" customHeight="1">
      <c r="A15" s="15"/>
      <c r="B15" s="149"/>
      <c r="C15" s="150" t="s">
        <v>102</v>
      </c>
      <c r="D15" s="2" t="s">
        <v>222</v>
      </c>
      <c r="E15" s="136"/>
      <c r="F15" s="136">
        <v>31612</v>
      </c>
      <c r="G15" s="136">
        <v>31612</v>
      </c>
      <c r="H15" s="136">
        <f t="shared" si="1"/>
        <v>100</v>
      </c>
    </row>
    <row r="16" spans="1:8" ht="22.5" customHeight="1">
      <c r="A16" s="116" t="s">
        <v>59</v>
      </c>
      <c r="B16" s="103"/>
      <c r="C16" s="151"/>
      <c r="D16" s="117" t="s">
        <v>60</v>
      </c>
      <c r="E16" s="134">
        <f>E17</f>
        <v>314500</v>
      </c>
      <c r="F16" s="134">
        <f>F17</f>
        <v>3817147</v>
      </c>
      <c r="G16" s="134">
        <f>G17</f>
        <v>1272457.08</v>
      </c>
      <c r="H16" s="134">
        <f aca="true" t="shared" si="2" ref="H16:H26">G16/F16*100</f>
        <v>33.3352915148408</v>
      </c>
    </row>
    <row r="17" spans="1:8" ht="23.25" customHeight="1">
      <c r="A17" s="15"/>
      <c r="B17" s="10" t="s">
        <v>61</v>
      </c>
      <c r="C17" s="150"/>
      <c r="D17" s="36" t="s">
        <v>62</v>
      </c>
      <c r="E17" s="119">
        <f>SUM(E18:E22)</f>
        <v>314500</v>
      </c>
      <c r="F17" s="119">
        <f>SUM(F18:F22)</f>
        <v>3817147</v>
      </c>
      <c r="G17" s="119">
        <f>SUM(G18:G22)</f>
        <v>1272457.08</v>
      </c>
      <c r="H17" s="119">
        <f t="shared" si="2"/>
        <v>33.3352915148408</v>
      </c>
    </row>
    <row r="18" spans="1:8" ht="69" customHeight="1">
      <c r="A18" s="15"/>
      <c r="B18" s="20"/>
      <c r="C18" s="153" t="s">
        <v>75</v>
      </c>
      <c r="D18" s="2" t="s">
        <v>127</v>
      </c>
      <c r="E18" s="136">
        <v>14500</v>
      </c>
      <c r="F18" s="136">
        <v>14500</v>
      </c>
      <c r="G18" s="136">
        <v>15730.92</v>
      </c>
      <c r="H18" s="136">
        <f t="shared" si="2"/>
        <v>108.48910344827587</v>
      </c>
    </row>
    <row r="19" spans="1:8" ht="21.75" customHeight="1">
      <c r="A19" s="15"/>
      <c r="B19" s="20"/>
      <c r="C19" s="154" t="s">
        <v>80</v>
      </c>
      <c r="D19" s="120" t="s">
        <v>132</v>
      </c>
      <c r="E19" s="136"/>
      <c r="F19" s="136"/>
      <c r="G19" s="136">
        <v>2882.16</v>
      </c>
      <c r="H19" s="136"/>
    </row>
    <row r="20" spans="1:8" ht="21.75" customHeight="1">
      <c r="A20" s="15"/>
      <c r="B20" s="20"/>
      <c r="C20" s="153" t="s">
        <v>77</v>
      </c>
      <c r="D20" s="2" t="s">
        <v>45</v>
      </c>
      <c r="E20" s="136"/>
      <c r="F20" s="136">
        <v>178000</v>
      </c>
      <c r="G20" s="136">
        <v>178000</v>
      </c>
      <c r="H20" s="136">
        <f>G20/F20*100</f>
        <v>100</v>
      </c>
    </row>
    <row r="21" spans="1:8" ht="43.5" customHeight="1">
      <c r="A21" s="15"/>
      <c r="B21" s="20"/>
      <c r="C21" s="155" t="s">
        <v>191</v>
      </c>
      <c r="D21" s="120" t="s">
        <v>195</v>
      </c>
      <c r="E21" s="136"/>
      <c r="F21" s="136">
        <v>30000</v>
      </c>
      <c r="G21" s="136">
        <v>30000</v>
      </c>
      <c r="H21" s="136">
        <f>G21/F21*100</f>
        <v>100</v>
      </c>
    </row>
    <row r="22" spans="1:8" ht="57.75" customHeight="1">
      <c r="A22" s="15"/>
      <c r="B22" s="20"/>
      <c r="C22" s="153" t="s">
        <v>139</v>
      </c>
      <c r="D22" s="2" t="s">
        <v>145</v>
      </c>
      <c r="E22" s="136">
        <v>300000</v>
      </c>
      <c r="F22" s="136">
        <v>3594647</v>
      </c>
      <c r="G22" s="136">
        <v>1045844</v>
      </c>
      <c r="H22" s="136">
        <f t="shared" si="2"/>
        <v>29.094484103724234</v>
      </c>
    </row>
    <row r="23" spans="1:8" ht="22.5" customHeight="1">
      <c r="A23" s="116" t="s">
        <v>24</v>
      </c>
      <c r="B23" s="103"/>
      <c r="C23" s="156"/>
      <c r="D23" s="117" t="s">
        <v>25</v>
      </c>
      <c r="E23" s="137">
        <f>E24</f>
        <v>29947</v>
      </c>
      <c r="F23" s="137">
        <f>F24</f>
        <v>30343.739999999998</v>
      </c>
      <c r="G23" s="137">
        <f>G24</f>
        <v>26526.870000000003</v>
      </c>
      <c r="H23" s="134">
        <f t="shared" si="2"/>
        <v>87.42122757445195</v>
      </c>
    </row>
    <row r="24" spans="1:8" ht="24.75" customHeight="1">
      <c r="A24" s="15"/>
      <c r="B24" s="10" t="s">
        <v>26</v>
      </c>
      <c r="C24" s="153"/>
      <c r="D24" s="36" t="s">
        <v>4</v>
      </c>
      <c r="E24" s="127">
        <f>SUM(E25:E27)</f>
        <v>29947</v>
      </c>
      <c r="F24" s="127">
        <f>SUM(F25:F27)</f>
        <v>30343.739999999998</v>
      </c>
      <c r="G24" s="127">
        <f>SUM(G25:G27)</f>
        <v>26526.870000000003</v>
      </c>
      <c r="H24" s="119">
        <f t="shared" si="2"/>
        <v>87.42122757445195</v>
      </c>
    </row>
    <row r="25" spans="1:8" ht="36" customHeight="1">
      <c r="A25" s="15"/>
      <c r="B25" s="10"/>
      <c r="C25" s="153" t="s">
        <v>76</v>
      </c>
      <c r="D25" s="2" t="s">
        <v>98</v>
      </c>
      <c r="E25" s="129">
        <v>557</v>
      </c>
      <c r="F25" s="129">
        <v>953.74</v>
      </c>
      <c r="G25" s="129">
        <v>953.74</v>
      </c>
      <c r="H25" s="136">
        <f t="shared" si="2"/>
        <v>100</v>
      </c>
    </row>
    <row r="26" spans="1:8" ht="68.25" customHeight="1">
      <c r="A26" s="15"/>
      <c r="B26" s="20"/>
      <c r="C26" s="153" t="s">
        <v>75</v>
      </c>
      <c r="D26" s="2" t="s">
        <v>127</v>
      </c>
      <c r="E26" s="129">
        <v>7390</v>
      </c>
      <c r="F26" s="129">
        <v>7390</v>
      </c>
      <c r="G26" s="129">
        <v>7999.13</v>
      </c>
      <c r="H26" s="136">
        <f t="shared" si="2"/>
        <v>108.24262516914749</v>
      </c>
    </row>
    <row r="27" spans="1:8" ht="59.25" customHeight="1">
      <c r="A27" s="15"/>
      <c r="B27" s="20"/>
      <c r="C27" s="153" t="s">
        <v>73</v>
      </c>
      <c r="D27" s="2" t="s">
        <v>106</v>
      </c>
      <c r="E27" s="129">
        <v>22000</v>
      </c>
      <c r="F27" s="129">
        <v>22000</v>
      </c>
      <c r="G27" s="129">
        <v>17574</v>
      </c>
      <c r="H27" s="136">
        <f aca="true" t="shared" si="3" ref="H27:H62">G27/F27*100</f>
        <v>79.88181818181819</v>
      </c>
    </row>
    <row r="28" spans="1:8" ht="24.75" customHeight="1">
      <c r="A28" s="130">
        <v>710</v>
      </c>
      <c r="B28" s="131"/>
      <c r="C28" s="157"/>
      <c r="D28" s="117" t="s">
        <v>21</v>
      </c>
      <c r="E28" s="134">
        <f>E29+E31+E33</f>
        <v>259000</v>
      </c>
      <c r="F28" s="134">
        <f>F29+F31+F33</f>
        <v>280713</v>
      </c>
      <c r="G28" s="134">
        <f>G29+G31+G33</f>
        <v>276141.05</v>
      </c>
      <c r="H28" s="134">
        <f t="shared" si="3"/>
        <v>98.37130806197077</v>
      </c>
    </row>
    <row r="29" spans="1:8" ht="34.5" customHeight="1">
      <c r="A29" s="122"/>
      <c r="B29" s="6">
        <v>71013</v>
      </c>
      <c r="C29" s="158"/>
      <c r="D29" s="36" t="s">
        <v>42</v>
      </c>
      <c r="E29" s="119">
        <f>E30</f>
        <v>30000</v>
      </c>
      <c r="F29" s="119">
        <f>F30</f>
        <v>30000</v>
      </c>
      <c r="G29" s="119">
        <f>G30</f>
        <v>30000</v>
      </c>
      <c r="H29" s="119">
        <f t="shared" si="3"/>
        <v>100</v>
      </c>
    </row>
    <row r="30" spans="1:8" ht="54.75" customHeight="1">
      <c r="A30" s="122"/>
      <c r="B30" s="26"/>
      <c r="C30" s="158">
        <v>2110</v>
      </c>
      <c r="D30" s="2" t="s">
        <v>106</v>
      </c>
      <c r="E30" s="136">
        <v>30000</v>
      </c>
      <c r="F30" s="136">
        <v>30000</v>
      </c>
      <c r="G30" s="136">
        <v>30000</v>
      </c>
      <c r="H30" s="136">
        <f t="shared" si="3"/>
        <v>100</v>
      </c>
    </row>
    <row r="31" spans="1:8" ht="24.75" customHeight="1">
      <c r="A31" s="122"/>
      <c r="B31" s="6">
        <v>71014</v>
      </c>
      <c r="C31" s="158"/>
      <c r="D31" s="36" t="s">
        <v>3</v>
      </c>
      <c r="E31" s="119">
        <f>E32</f>
        <v>35000</v>
      </c>
      <c r="F31" s="119">
        <f>F32</f>
        <v>35000</v>
      </c>
      <c r="G31" s="119">
        <f>G32</f>
        <v>35000</v>
      </c>
      <c r="H31" s="119">
        <f t="shared" si="3"/>
        <v>100</v>
      </c>
    </row>
    <row r="32" spans="1:8" ht="56.25" customHeight="1">
      <c r="A32" s="122"/>
      <c r="B32" s="26"/>
      <c r="C32" s="158">
        <v>2110</v>
      </c>
      <c r="D32" s="2" t="s">
        <v>106</v>
      </c>
      <c r="E32" s="136">
        <v>35000</v>
      </c>
      <c r="F32" s="136">
        <v>35000</v>
      </c>
      <c r="G32" s="136">
        <v>35000</v>
      </c>
      <c r="H32" s="136">
        <f t="shared" si="3"/>
        <v>100</v>
      </c>
    </row>
    <row r="33" spans="1:8" ht="22.5" customHeight="1">
      <c r="A33" s="122"/>
      <c r="B33" s="6">
        <v>71015</v>
      </c>
      <c r="C33" s="158"/>
      <c r="D33" s="36" t="s">
        <v>33</v>
      </c>
      <c r="E33" s="119">
        <f>E34+E35</f>
        <v>194000</v>
      </c>
      <c r="F33" s="119">
        <f>F34+F35</f>
        <v>215713</v>
      </c>
      <c r="G33" s="119">
        <f>G34+G35</f>
        <v>211141.05</v>
      </c>
      <c r="H33" s="119">
        <f t="shared" si="3"/>
        <v>97.88054034759148</v>
      </c>
    </row>
    <row r="34" spans="1:8" ht="58.5" customHeight="1">
      <c r="A34" s="122"/>
      <c r="B34" s="26"/>
      <c r="C34" s="158">
        <v>2110</v>
      </c>
      <c r="D34" s="2" t="s">
        <v>106</v>
      </c>
      <c r="E34" s="136">
        <v>187000</v>
      </c>
      <c r="F34" s="136">
        <v>215713</v>
      </c>
      <c r="G34" s="136">
        <v>211141.05</v>
      </c>
      <c r="H34" s="136">
        <f t="shared" si="3"/>
        <v>97.88054034759148</v>
      </c>
    </row>
    <row r="35" spans="1:8" ht="53.25" customHeight="1">
      <c r="A35" s="15"/>
      <c r="B35" s="20"/>
      <c r="C35" s="153" t="s">
        <v>109</v>
      </c>
      <c r="D35" s="2" t="s">
        <v>107</v>
      </c>
      <c r="E35" s="129">
        <v>7000</v>
      </c>
      <c r="F35" s="129"/>
      <c r="G35" s="129"/>
      <c r="H35" s="136"/>
    </row>
    <row r="36" spans="1:8" ht="24.75" customHeight="1">
      <c r="A36" s="130">
        <v>750</v>
      </c>
      <c r="B36" s="131"/>
      <c r="C36" s="157"/>
      <c r="D36" s="117" t="s">
        <v>32</v>
      </c>
      <c r="E36" s="134">
        <f>E37+E41+E50</f>
        <v>1832866</v>
      </c>
      <c r="F36" s="134">
        <f>F37+F41+F50</f>
        <v>2096725.55</v>
      </c>
      <c r="G36" s="134">
        <f>G37+G41+G50</f>
        <v>2085763.06</v>
      </c>
      <c r="H36" s="134">
        <f t="shared" si="3"/>
        <v>99.47716142439337</v>
      </c>
    </row>
    <row r="37" spans="1:8" ht="25.5" customHeight="1">
      <c r="A37" s="122"/>
      <c r="B37" s="6">
        <v>75011</v>
      </c>
      <c r="C37" s="158"/>
      <c r="D37" s="36" t="s">
        <v>7</v>
      </c>
      <c r="E37" s="119">
        <f>SUM(E38:E40)</f>
        <v>184088</v>
      </c>
      <c r="F37" s="119">
        <f>SUM(F38:F40)</f>
        <v>245284</v>
      </c>
      <c r="G37" s="119">
        <f>SUM(G38:G40)</f>
        <v>261174.6</v>
      </c>
      <c r="H37" s="119">
        <f t="shared" si="3"/>
        <v>106.47844947081751</v>
      </c>
    </row>
    <row r="38" spans="1:8" ht="56.25" customHeight="1">
      <c r="A38" s="122"/>
      <c r="B38" s="26"/>
      <c r="C38" s="158">
        <f>2110</f>
        <v>2110</v>
      </c>
      <c r="D38" s="2" t="s">
        <v>106</v>
      </c>
      <c r="E38" s="136">
        <v>141488</v>
      </c>
      <c r="F38" s="136">
        <v>141488</v>
      </c>
      <c r="G38" s="136">
        <v>141488</v>
      </c>
      <c r="H38" s="136">
        <f t="shared" si="3"/>
        <v>100</v>
      </c>
    </row>
    <row r="39" spans="1:8" ht="58.5" customHeight="1">
      <c r="A39" s="122"/>
      <c r="B39" s="26"/>
      <c r="C39" s="159">
        <f>2120</f>
        <v>2120</v>
      </c>
      <c r="D39" s="120" t="s">
        <v>161</v>
      </c>
      <c r="E39" s="136"/>
      <c r="F39" s="136">
        <v>3796</v>
      </c>
      <c r="G39" s="136">
        <v>3796</v>
      </c>
      <c r="H39" s="136">
        <f t="shared" si="3"/>
        <v>100</v>
      </c>
    </row>
    <row r="40" spans="1:8" ht="57.75" customHeight="1">
      <c r="A40" s="122"/>
      <c r="B40" s="26"/>
      <c r="C40" s="153" t="s">
        <v>93</v>
      </c>
      <c r="D40" s="2" t="s">
        <v>125</v>
      </c>
      <c r="E40" s="136">
        <v>42600</v>
      </c>
      <c r="F40" s="136">
        <v>100000</v>
      </c>
      <c r="G40" s="136">
        <v>115890.6</v>
      </c>
      <c r="H40" s="136">
        <f t="shared" si="3"/>
        <v>115.8906</v>
      </c>
    </row>
    <row r="41" spans="1:8" ht="20.25" customHeight="1">
      <c r="A41" s="122"/>
      <c r="B41" s="6">
        <v>75020</v>
      </c>
      <c r="C41" s="158"/>
      <c r="D41" s="36" t="s">
        <v>52</v>
      </c>
      <c r="E41" s="119">
        <f>SUM(E42:E49)</f>
        <v>1628778</v>
      </c>
      <c r="F41" s="119">
        <f>SUM(F42:F49)</f>
        <v>1831770.55</v>
      </c>
      <c r="G41" s="119">
        <f>SUM(G42:G49)</f>
        <v>1804917.46</v>
      </c>
      <c r="H41" s="119">
        <f t="shared" si="3"/>
        <v>98.53403637262319</v>
      </c>
    </row>
    <row r="42" spans="1:8" ht="20.25" customHeight="1">
      <c r="A42" s="122"/>
      <c r="B42" s="6"/>
      <c r="C42" s="150" t="s">
        <v>78</v>
      </c>
      <c r="D42" s="2" t="s">
        <v>43</v>
      </c>
      <c r="E42" s="136">
        <v>1385670</v>
      </c>
      <c r="F42" s="136">
        <v>1564375.62</v>
      </c>
      <c r="G42" s="136">
        <v>1485785.5</v>
      </c>
      <c r="H42" s="136">
        <f t="shared" si="3"/>
        <v>94.97626279806124</v>
      </c>
    </row>
    <row r="43" spans="1:8" ht="21" customHeight="1">
      <c r="A43" s="122"/>
      <c r="B43" s="6"/>
      <c r="C43" s="150" t="s">
        <v>94</v>
      </c>
      <c r="D43" s="2" t="s">
        <v>95</v>
      </c>
      <c r="E43" s="136">
        <v>31000</v>
      </c>
      <c r="F43" s="136">
        <v>31000</v>
      </c>
      <c r="G43" s="136">
        <v>37451.92</v>
      </c>
      <c r="H43" s="136">
        <f t="shared" si="3"/>
        <v>120.8126451612903</v>
      </c>
    </row>
    <row r="44" spans="1:8" ht="21" customHeight="1">
      <c r="A44" s="122"/>
      <c r="B44" s="6"/>
      <c r="C44" s="150" t="s">
        <v>79</v>
      </c>
      <c r="D44" s="2" t="s">
        <v>44</v>
      </c>
      <c r="E44" s="136">
        <v>10500</v>
      </c>
      <c r="F44" s="136">
        <v>10500</v>
      </c>
      <c r="G44" s="136">
        <v>10213.06</v>
      </c>
      <c r="H44" s="136">
        <f t="shared" si="3"/>
        <v>97.2672380952381</v>
      </c>
    </row>
    <row r="45" spans="1:8" ht="31.5" customHeight="1">
      <c r="A45" s="122"/>
      <c r="B45" s="6"/>
      <c r="C45" s="150" t="s">
        <v>133</v>
      </c>
      <c r="D45" s="2" t="s">
        <v>134</v>
      </c>
      <c r="E45" s="136">
        <v>3924</v>
      </c>
      <c r="F45" s="136">
        <v>3924</v>
      </c>
      <c r="G45" s="136">
        <v>3824</v>
      </c>
      <c r="H45" s="136">
        <f t="shared" si="3"/>
        <v>97.45158002038737</v>
      </c>
    </row>
    <row r="46" spans="1:8" ht="20.25" customHeight="1">
      <c r="A46" s="122"/>
      <c r="B46" s="6"/>
      <c r="C46" s="150" t="s">
        <v>80</v>
      </c>
      <c r="D46" s="2" t="s">
        <v>132</v>
      </c>
      <c r="E46" s="136">
        <v>122184</v>
      </c>
      <c r="F46" s="136">
        <v>155480</v>
      </c>
      <c r="G46" s="136">
        <v>191374.14</v>
      </c>
      <c r="H46" s="136">
        <f t="shared" si="3"/>
        <v>123.08601749421149</v>
      </c>
    </row>
    <row r="47" spans="1:8" ht="30" customHeight="1">
      <c r="A47" s="122"/>
      <c r="B47" s="6"/>
      <c r="C47" s="150" t="s">
        <v>162</v>
      </c>
      <c r="D47" s="2" t="s">
        <v>196</v>
      </c>
      <c r="E47" s="136"/>
      <c r="F47" s="136">
        <v>9000</v>
      </c>
      <c r="G47" s="136">
        <v>9000</v>
      </c>
      <c r="H47" s="136">
        <f t="shared" si="3"/>
        <v>100</v>
      </c>
    </row>
    <row r="48" spans="1:8" ht="18.75" customHeight="1">
      <c r="A48" s="122"/>
      <c r="B48" s="26"/>
      <c r="C48" s="153" t="s">
        <v>77</v>
      </c>
      <c r="D48" s="2" t="s">
        <v>45</v>
      </c>
      <c r="E48" s="136">
        <v>75500</v>
      </c>
      <c r="F48" s="136">
        <v>51400</v>
      </c>
      <c r="G48" s="136">
        <v>61322.91</v>
      </c>
      <c r="H48" s="136">
        <f t="shared" si="3"/>
        <v>119.30527237354087</v>
      </c>
    </row>
    <row r="49" spans="1:8" ht="56.25" customHeight="1">
      <c r="A49" s="122"/>
      <c r="B49" s="26"/>
      <c r="C49" s="153" t="s">
        <v>192</v>
      </c>
      <c r="D49" s="2" t="s">
        <v>197</v>
      </c>
      <c r="E49" s="136"/>
      <c r="F49" s="136">
        <v>6090.93</v>
      </c>
      <c r="G49" s="136">
        <v>5945.93</v>
      </c>
      <c r="H49" s="136">
        <f t="shared" si="3"/>
        <v>97.61941115724528</v>
      </c>
    </row>
    <row r="50" spans="1:8" ht="22.5" customHeight="1">
      <c r="A50" s="122"/>
      <c r="B50" s="6">
        <v>75045</v>
      </c>
      <c r="C50" s="158"/>
      <c r="D50" s="36" t="s">
        <v>8</v>
      </c>
      <c r="E50" s="119">
        <f>E51</f>
        <v>20000</v>
      </c>
      <c r="F50" s="119">
        <f>F51</f>
        <v>19671</v>
      </c>
      <c r="G50" s="119">
        <f>G51</f>
        <v>19671</v>
      </c>
      <c r="H50" s="119">
        <f t="shared" si="3"/>
        <v>100</v>
      </c>
    </row>
    <row r="51" spans="1:8" ht="56.25" customHeight="1">
      <c r="A51" s="122"/>
      <c r="B51" s="26"/>
      <c r="C51" s="158">
        <v>2110</v>
      </c>
      <c r="D51" s="2" t="s">
        <v>106</v>
      </c>
      <c r="E51" s="136">
        <v>20000</v>
      </c>
      <c r="F51" s="136">
        <v>19671</v>
      </c>
      <c r="G51" s="136">
        <v>19671</v>
      </c>
      <c r="H51" s="136">
        <f t="shared" si="3"/>
        <v>100</v>
      </c>
    </row>
    <row r="52" spans="1:8" ht="36.75" customHeight="1">
      <c r="A52" s="116" t="s">
        <v>34</v>
      </c>
      <c r="B52" s="103"/>
      <c r="C52" s="151"/>
      <c r="D52" s="117" t="s">
        <v>35</v>
      </c>
      <c r="E52" s="134">
        <f>E53+E58</f>
        <v>2520013</v>
      </c>
      <c r="F52" s="134">
        <f>F53+F58</f>
        <v>3816543</v>
      </c>
      <c r="G52" s="134">
        <f>G53+G58</f>
        <v>3815952.98</v>
      </c>
      <c r="H52" s="134">
        <f t="shared" si="3"/>
        <v>99.98454045978258</v>
      </c>
    </row>
    <row r="53" spans="1:8" ht="33.75" customHeight="1">
      <c r="A53" s="15"/>
      <c r="B53" s="10" t="s">
        <v>37</v>
      </c>
      <c r="C53" s="160"/>
      <c r="D53" s="36" t="s">
        <v>36</v>
      </c>
      <c r="E53" s="127">
        <f>SUM(E54:E57)</f>
        <v>2519613</v>
      </c>
      <c r="F53" s="127">
        <f>SUM(F54:F57)</f>
        <v>3816143</v>
      </c>
      <c r="G53" s="127">
        <f>SUM(G54:G57)</f>
        <v>3815552.98</v>
      </c>
      <c r="H53" s="119">
        <f t="shared" si="3"/>
        <v>99.98453883934643</v>
      </c>
    </row>
    <row r="54" spans="1:8" ht="57.75" customHeight="1">
      <c r="A54" s="15"/>
      <c r="B54" s="10"/>
      <c r="C54" s="150" t="s">
        <v>73</v>
      </c>
      <c r="D54" s="2" t="s">
        <v>106</v>
      </c>
      <c r="E54" s="136">
        <v>2519613</v>
      </c>
      <c r="F54" s="136">
        <v>2826733</v>
      </c>
      <c r="G54" s="136">
        <v>2826732.98</v>
      </c>
      <c r="H54" s="136">
        <f t="shared" si="3"/>
        <v>99.99999929246943</v>
      </c>
    </row>
    <row r="55" spans="1:8" ht="57.75" customHeight="1">
      <c r="A55" s="15"/>
      <c r="B55" s="10"/>
      <c r="C55" s="150" t="s">
        <v>200</v>
      </c>
      <c r="D55" s="2" t="s">
        <v>201</v>
      </c>
      <c r="E55" s="136"/>
      <c r="F55" s="136">
        <v>454410</v>
      </c>
      <c r="G55" s="136">
        <v>454410</v>
      </c>
      <c r="H55" s="136">
        <f t="shared" si="3"/>
        <v>100</v>
      </c>
    </row>
    <row r="56" spans="1:8" ht="60" customHeight="1">
      <c r="A56" s="15"/>
      <c r="B56" s="10"/>
      <c r="C56" s="150" t="s">
        <v>139</v>
      </c>
      <c r="D56" s="2" t="s">
        <v>145</v>
      </c>
      <c r="E56" s="136"/>
      <c r="F56" s="136">
        <v>480000</v>
      </c>
      <c r="G56" s="136">
        <v>480000</v>
      </c>
      <c r="H56" s="136">
        <f t="shared" si="3"/>
        <v>100</v>
      </c>
    </row>
    <row r="57" spans="1:8" ht="57" customHeight="1">
      <c r="A57" s="15"/>
      <c r="B57" s="10"/>
      <c r="C57" s="150" t="s">
        <v>109</v>
      </c>
      <c r="D57" s="2" t="s">
        <v>107</v>
      </c>
      <c r="E57" s="136"/>
      <c r="F57" s="136">
        <v>55000</v>
      </c>
      <c r="G57" s="136">
        <v>54410</v>
      </c>
      <c r="H57" s="136">
        <f t="shared" si="3"/>
        <v>98.92727272727274</v>
      </c>
    </row>
    <row r="58" spans="1:8" ht="24.75" customHeight="1">
      <c r="A58" s="15"/>
      <c r="B58" s="10" t="s">
        <v>65</v>
      </c>
      <c r="C58" s="160"/>
      <c r="D58" s="36" t="s">
        <v>70</v>
      </c>
      <c r="E58" s="127">
        <f>E59</f>
        <v>400</v>
      </c>
      <c r="F58" s="127">
        <f>F59</f>
        <v>400</v>
      </c>
      <c r="G58" s="127">
        <f>G59</f>
        <v>400</v>
      </c>
      <c r="H58" s="119">
        <f t="shared" si="3"/>
        <v>100</v>
      </c>
    </row>
    <row r="59" spans="1:8" ht="56.25" customHeight="1">
      <c r="A59" s="15"/>
      <c r="B59" s="10"/>
      <c r="C59" s="150" t="s">
        <v>73</v>
      </c>
      <c r="D59" s="2" t="s">
        <v>106</v>
      </c>
      <c r="E59" s="136">
        <v>400</v>
      </c>
      <c r="F59" s="136">
        <v>400</v>
      </c>
      <c r="G59" s="136">
        <v>400</v>
      </c>
      <c r="H59" s="136">
        <f t="shared" si="3"/>
        <v>100</v>
      </c>
    </row>
    <row r="60" spans="1:8" ht="78" customHeight="1">
      <c r="A60" s="116" t="s">
        <v>38</v>
      </c>
      <c r="B60" s="103"/>
      <c r="C60" s="151"/>
      <c r="D60" s="117" t="s">
        <v>110</v>
      </c>
      <c r="E60" s="137">
        <f>E61+E63</f>
        <v>5985352</v>
      </c>
      <c r="F60" s="137">
        <f>F61+F63</f>
        <v>6073298.16</v>
      </c>
      <c r="G60" s="137">
        <f>G61+G63</f>
        <v>6540404.92</v>
      </c>
      <c r="H60" s="137">
        <f>H61+H63</f>
        <v>242.25833209499274</v>
      </c>
    </row>
    <row r="61" spans="1:8" ht="45" customHeight="1">
      <c r="A61" s="15"/>
      <c r="B61" s="10" t="s">
        <v>163</v>
      </c>
      <c r="C61" s="160"/>
      <c r="D61" s="36" t="s">
        <v>170</v>
      </c>
      <c r="E61" s="127">
        <f>SUM(E62)</f>
        <v>0</v>
      </c>
      <c r="F61" s="127">
        <f>SUM(F62)</f>
        <v>28739</v>
      </c>
      <c r="G61" s="127">
        <f>SUM(G62)</f>
        <v>38710.16</v>
      </c>
      <c r="H61" s="119">
        <f t="shared" si="3"/>
        <v>134.69557047913986</v>
      </c>
    </row>
    <row r="62" spans="1:8" ht="46.5" customHeight="1">
      <c r="A62" s="15"/>
      <c r="B62" s="10"/>
      <c r="C62" s="150" t="s">
        <v>164</v>
      </c>
      <c r="D62" s="2" t="s">
        <v>171</v>
      </c>
      <c r="E62" s="129"/>
      <c r="F62" s="129">
        <v>28739</v>
      </c>
      <c r="G62" s="129">
        <v>38710.16</v>
      </c>
      <c r="H62" s="136">
        <f t="shared" si="3"/>
        <v>134.69557047913986</v>
      </c>
    </row>
    <row r="63" spans="1:8" ht="34.5" customHeight="1">
      <c r="A63" s="15"/>
      <c r="B63" s="10" t="s">
        <v>53</v>
      </c>
      <c r="C63" s="160"/>
      <c r="D63" s="36" t="s">
        <v>89</v>
      </c>
      <c r="E63" s="127">
        <f>E64+E65</f>
        <v>5985352</v>
      </c>
      <c r="F63" s="127">
        <f>F64+F65</f>
        <v>6044559.16</v>
      </c>
      <c r="G63" s="127">
        <f>G64+G65</f>
        <v>6501694.76</v>
      </c>
      <c r="H63" s="119">
        <f aca="true" t="shared" si="4" ref="H63:H79">G63/F63*100</f>
        <v>107.56276161585288</v>
      </c>
    </row>
    <row r="64" spans="1:8" ht="23.25" customHeight="1">
      <c r="A64" s="15"/>
      <c r="B64" s="10"/>
      <c r="C64" s="150" t="s">
        <v>83</v>
      </c>
      <c r="D64" s="2" t="s">
        <v>13</v>
      </c>
      <c r="E64" s="129">
        <v>5874920</v>
      </c>
      <c r="F64" s="129">
        <v>5887607.16</v>
      </c>
      <c r="G64" s="129">
        <v>6270549</v>
      </c>
      <c r="H64" s="119">
        <f t="shared" si="4"/>
        <v>106.50420161524498</v>
      </c>
    </row>
    <row r="65" spans="1:8" ht="23.25" customHeight="1">
      <c r="A65" s="15"/>
      <c r="B65" s="20"/>
      <c r="C65" s="150" t="s">
        <v>99</v>
      </c>
      <c r="D65" s="2" t="s">
        <v>90</v>
      </c>
      <c r="E65" s="129">
        <v>110432</v>
      </c>
      <c r="F65" s="129">
        <v>156952</v>
      </c>
      <c r="G65" s="129">
        <v>231145.76</v>
      </c>
      <c r="H65" s="136">
        <f t="shared" si="4"/>
        <v>147.2716244456904</v>
      </c>
    </row>
    <row r="66" spans="1:8" ht="21" customHeight="1">
      <c r="A66" s="116" t="s">
        <v>39</v>
      </c>
      <c r="B66" s="103"/>
      <c r="C66" s="156"/>
      <c r="D66" s="117" t="s">
        <v>9</v>
      </c>
      <c r="E66" s="137">
        <f>E67+E71+E75+E69+E73</f>
        <v>21076041</v>
      </c>
      <c r="F66" s="137">
        <f>F67+F71+F75+F69+F73</f>
        <v>23887964</v>
      </c>
      <c r="G66" s="137">
        <f>G67+G71+G75+G69+G73</f>
        <v>23887964</v>
      </c>
      <c r="H66" s="134">
        <f t="shared" si="4"/>
        <v>100</v>
      </c>
    </row>
    <row r="67" spans="1:8" ht="36.75" customHeight="1">
      <c r="A67" s="138"/>
      <c r="B67" s="10" t="s">
        <v>40</v>
      </c>
      <c r="C67" s="160"/>
      <c r="D67" s="36" t="s">
        <v>111</v>
      </c>
      <c r="E67" s="127">
        <f>E68</f>
        <v>16171107</v>
      </c>
      <c r="F67" s="127">
        <f>F68</f>
        <v>16901030</v>
      </c>
      <c r="G67" s="127">
        <f>G68</f>
        <v>16901030</v>
      </c>
      <c r="H67" s="119">
        <f t="shared" si="4"/>
        <v>100</v>
      </c>
    </row>
    <row r="68" spans="1:8" ht="20.25" customHeight="1">
      <c r="A68" s="138"/>
      <c r="B68" s="20"/>
      <c r="C68" s="153" t="s">
        <v>84</v>
      </c>
      <c r="D68" s="2" t="s">
        <v>12</v>
      </c>
      <c r="E68" s="129">
        <v>16171107</v>
      </c>
      <c r="F68" s="129">
        <v>16901030</v>
      </c>
      <c r="G68" s="129">
        <v>16901030</v>
      </c>
      <c r="H68" s="136">
        <f t="shared" si="4"/>
        <v>100</v>
      </c>
    </row>
    <row r="69" spans="1:8" ht="25.5" customHeight="1">
      <c r="A69" s="138"/>
      <c r="B69" s="10" t="s">
        <v>180</v>
      </c>
      <c r="C69" s="160"/>
      <c r="D69" s="36" t="s">
        <v>181</v>
      </c>
      <c r="E69" s="127">
        <f>SUM(E70)</f>
        <v>0</v>
      </c>
      <c r="F69" s="127">
        <f>SUM(F70)</f>
        <v>2100000</v>
      </c>
      <c r="G69" s="127">
        <f>SUM(G70)</f>
        <v>2100000</v>
      </c>
      <c r="H69" s="119">
        <f>G69/F69*100</f>
        <v>100</v>
      </c>
    </row>
    <row r="70" spans="1:8" ht="33" customHeight="1">
      <c r="A70" s="138"/>
      <c r="B70" s="20"/>
      <c r="C70" s="153" t="s">
        <v>193</v>
      </c>
      <c r="D70" s="2" t="s">
        <v>198</v>
      </c>
      <c r="E70" s="129"/>
      <c r="F70" s="129">
        <v>2100000</v>
      </c>
      <c r="G70" s="129">
        <v>2100000</v>
      </c>
      <c r="H70" s="136">
        <f>G70/F70*100</f>
        <v>100</v>
      </c>
    </row>
    <row r="71" spans="1:8" ht="30.75" customHeight="1">
      <c r="A71" s="138"/>
      <c r="B71" s="10" t="s">
        <v>41</v>
      </c>
      <c r="C71" s="160"/>
      <c r="D71" s="36" t="s">
        <v>10</v>
      </c>
      <c r="E71" s="127">
        <f>E72</f>
        <v>3319447</v>
      </c>
      <c r="F71" s="127">
        <f>F72</f>
        <v>3319447</v>
      </c>
      <c r="G71" s="127">
        <f>G72</f>
        <v>3319447</v>
      </c>
      <c r="H71" s="119">
        <f t="shared" si="4"/>
        <v>100</v>
      </c>
    </row>
    <row r="72" spans="1:8" ht="20.25" customHeight="1">
      <c r="A72" s="138"/>
      <c r="B72" s="20"/>
      <c r="C72" s="153" t="s">
        <v>84</v>
      </c>
      <c r="D72" s="2" t="s">
        <v>12</v>
      </c>
      <c r="E72" s="129">
        <v>3319447</v>
      </c>
      <c r="F72" s="129">
        <v>3319447</v>
      </c>
      <c r="G72" s="129">
        <v>3319447</v>
      </c>
      <c r="H72" s="136">
        <f t="shared" si="4"/>
        <v>100</v>
      </c>
    </row>
    <row r="73" spans="1:8" ht="25.5" customHeight="1">
      <c r="A73" s="138"/>
      <c r="B73" s="10" t="s">
        <v>187</v>
      </c>
      <c r="C73" s="160"/>
      <c r="D73" s="36" t="s">
        <v>188</v>
      </c>
      <c r="E73" s="127">
        <f>SUM(E74)</f>
        <v>18000</v>
      </c>
      <c r="F73" s="127">
        <f>SUM(F74)</f>
        <v>0</v>
      </c>
      <c r="G73" s="127">
        <f>SUM(G74)</f>
        <v>0</v>
      </c>
      <c r="H73" s="119"/>
    </row>
    <row r="74" spans="1:8" ht="45.75" customHeight="1">
      <c r="A74" s="138"/>
      <c r="B74" s="10"/>
      <c r="C74" s="150" t="s">
        <v>164</v>
      </c>
      <c r="D74" s="2" t="s">
        <v>171</v>
      </c>
      <c r="E74" s="129">
        <v>18000</v>
      </c>
      <c r="F74" s="129"/>
      <c r="G74" s="129"/>
      <c r="H74" s="136"/>
    </row>
    <row r="75" spans="1:8" ht="30.75" customHeight="1">
      <c r="A75" s="138"/>
      <c r="B75" s="10" t="s">
        <v>91</v>
      </c>
      <c r="C75" s="160"/>
      <c r="D75" s="36" t="s">
        <v>92</v>
      </c>
      <c r="E75" s="127">
        <f>E76</f>
        <v>1567487</v>
      </c>
      <c r="F75" s="127">
        <f>F76</f>
        <v>1567487</v>
      </c>
      <c r="G75" s="127">
        <f>G76</f>
        <v>1567487</v>
      </c>
      <c r="H75" s="119">
        <f t="shared" si="4"/>
        <v>100</v>
      </c>
    </row>
    <row r="76" spans="1:8" ht="21" customHeight="1">
      <c r="A76" s="138"/>
      <c r="B76" s="20"/>
      <c r="C76" s="153" t="s">
        <v>84</v>
      </c>
      <c r="D76" s="2" t="s">
        <v>12</v>
      </c>
      <c r="E76" s="129">
        <v>1567487</v>
      </c>
      <c r="F76" s="129">
        <v>1567487</v>
      </c>
      <c r="G76" s="129">
        <v>1567487</v>
      </c>
      <c r="H76" s="136">
        <f t="shared" si="4"/>
        <v>100</v>
      </c>
    </row>
    <row r="77" spans="1:8" ht="24" customHeight="1">
      <c r="A77" s="116" t="s">
        <v>46</v>
      </c>
      <c r="B77" s="103"/>
      <c r="C77" s="156"/>
      <c r="D77" s="117" t="s">
        <v>47</v>
      </c>
      <c r="E77" s="137">
        <f>E78+E81+E84+E91+E99+E104</f>
        <v>1716619</v>
      </c>
      <c r="F77" s="137">
        <f>F78+F81+F84+F91+F99+F104</f>
        <v>881430.16</v>
      </c>
      <c r="G77" s="137">
        <f>G78+G81+G84+G91+G99+G104</f>
        <v>894978.6700000002</v>
      </c>
      <c r="H77" s="134">
        <f t="shared" si="4"/>
        <v>101.53710533345037</v>
      </c>
    </row>
    <row r="78" spans="1:8" ht="22.5" customHeight="1">
      <c r="A78" s="116"/>
      <c r="B78" s="10" t="s">
        <v>120</v>
      </c>
      <c r="C78" s="156"/>
      <c r="D78" s="36" t="s">
        <v>122</v>
      </c>
      <c r="E78" s="127">
        <f>SUM(E79:E80)</f>
        <v>29000</v>
      </c>
      <c r="F78" s="127">
        <f>SUM(F79:F80)</f>
        <v>41558.4</v>
      </c>
      <c r="G78" s="127">
        <f>SUM(G79:G80)</f>
        <v>35815.99</v>
      </c>
      <c r="H78" s="119">
        <f t="shared" si="4"/>
        <v>86.18231211981211</v>
      </c>
    </row>
    <row r="79" spans="1:8" ht="19.5" customHeight="1">
      <c r="A79" s="116"/>
      <c r="B79" s="10"/>
      <c r="C79" s="152" t="s">
        <v>81</v>
      </c>
      <c r="D79" s="114" t="s">
        <v>48</v>
      </c>
      <c r="E79" s="129">
        <v>29000</v>
      </c>
      <c r="F79" s="129">
        <v>41558.4</v>
      </c>
      <c r="G79" s="129">
        <v>34827.84</v>
      </c>
      <c r="H79" s="136">
        <f t="shared" si="4"/>
        <v>83.80457380457379</v>
      </c>
    </row>
    <row r="80" spans="1:8" ht="19.5" customHeight="1">
      <c r="A80" s="116"/>
      <c r="B80" s="10"/>
      <c r="C80" s="152" t="s">
        <v>80</v>
      </c>
      <c r="D80" s="121" t="s">
        <v>132</v>
      </c>
      <c r="E80" s="129"/>
      <c r="F80" s="129"/>
      <c r="G80" s="129">
        <v>988.15</v>
      </c>
      <c r="H80" s="119"/>
    </row>
    <row r="81" spans="1:8" ht="19.5" customHeight="1">
      <c r="A81" s="116"/>
      <c r="B81" s="10" t="s">
        <v>121</v>
      </c>
      <c r="C81" s="156"/>
      <c r="D81" s="36" t="s">
        <v>123</v>
      </c>
      <c r="E81" s="127">
        <f>SUM(E82:E83)</f>
        <v>34495</v>
      </c>
      <c r="F81" s="127">
        <f>SUM(F82:F83)</f>
        <v>44231.54</v>
      </c>
      <c r="G81" s="127">
        <f>SUM(G82:G83)</f>
        <v>44070.66</v>
      </c>
      <c r="H81" s="119">
        <f>G81/F81*100</f>
        <v>99.63627764260526</v>
      </c>
    </row>
    <row r="82" spans="1:8" ht="69" customHeight="1">
      <c r="A82" s="116"/>
      <c r="B82" s="10"/>
      <c r="C82" s="153" t="s">
        <v>75</v>
      </c>
      <c r="D82" s="2" t="s">
        <v>97</v>
      </c>
      <c r="E82" s="129">
        <v>11457</v>
      </c>
      <c r="F82" s="129">
        <v>14656.52</v>
      </c>
      <c r="G82" s="129">
        <v>14368.52</v>
      </c>
      <c r="H82" s="136">
        <f>G82/F82*100</f>
        <v>98.03500421655346</v>
      </c>
    </row>
    <row r="83" spans="1:8" ht="19.5" customHeight="1">
      <c r="A83" s="116"/>
      <c r="B83" s="10"/>
      <c r="C83" s="153" t="s">
        <v>77</v>
      </c>
      <c r="D83" s="2" t="s">
        <v>45</v>
      </c>
      <c r="E83" s="129">
        <v>23038</v>
      </c>
      <c r="F83" s="129">
        <v>29575.02</v>
      </c>
      <c r="G83" s="129">
        <v>29702.14</v>
      </c>
      <c r="H83" s="136">
        <f>G83/F83*100</f>
        <v>100.4298221945412</v>
      </c>
    </row>
    <row r="84" spans="1:8" ht="21.75" customHeight="1">
      <c r="A84" s="116"/>
      <c r="B84" s="10" t="s">
        <v>56</v>
      </c>
      <c r="C84" s="156"/>
      <c r="D84" s="36" t="s">
        <v>57</v>
      </c>
      <c r="E84" s="127">
        <f>SUM(E85:E90)</f>
        <v>1442869</v>
      </c>
      <c r="F84" s="127">
        <f>SUM(F85:F90)</f>
        <v>475374.2</v>
      </c>
      <c r="G84" s="127">
        <f>SUM(G85:G90)</f>
        <v>476291.79000000004</v>
      </c>
      <c r="H84" s="119">
        <f>G84/F84*100</f>
        <v>100.19302477921603</v>
      </c>
    </row>
    <row r="85" spans="1:8" ht="69.75" customHeight="1">
      <c r="A85" s="116"/>
      <c r="B85" s="103"/>
      <c r="C85" s="153" t="s">
        <v>75</v>
      </c>
      <c r="D85" s="2" t="s">
        <v>97</v>
      </c>
      <c r="E85" s="129">
        <v>122600</v>
      </c>
      <c r="F85" s="129">
        <v>134639.2</v>
      </c>
      <c r="G85" s="129">
        <v>135317.31</v>
      </c>
      <c r="H85" s="136">
        <f>G85/F85*100</f>
        <v>100.50364975430632</v>
      </c>
    </row>
    <row r="86" spans="1:8" ht="19.5" customHeight="1">
      <c r="A86" s="116"/>
      <c r="B86" s="103"/>
      <c r="C86" s="152" t="s">
        <v>80</v>
      </c>
      <c r="D86" s="121" t="s">
        <v>132</v>
      </c>
      <c r="E86" s="129"/>
      <c r="F86" s="129"/>
      <c r="G86" s="129">
        <v>2152.16</v>
      </c>
      <c r="H86" s="136"/>
    </row>
    <row r="87" spans="1:8" ht="21" customHeight="1">
      <c r="A87" s="116"/>
      <c r="B87" s="103"/>
      <c r="C87" s="152" t="s">
        <v>165</v>
      </c>
      <c r="D87" s="121" t="s">
        <v>132</v>
      </c>
      <c r="E87" s="129"/>
      <c r="F87" s="129"/>
      <c r="G87" s="129">
        <v>1.28</v>
      </c>
      <c r="H87" s="136"/>
    </row>
    <row r="88" spans="1:8" ht="20.25" customHeight="1">
      <c r="A88" s="116"/>
      <c r="B88" s="103"/>
      <c r="C88" s="153" t="s">
        <v>77</v>
      </c>
      <c r="D88" s="2" t="s">
        <v>45</v>
      </c>
      <c r="E88" s="129">
        <v>20269</v>
      </c>
      <c r="F88" s="129">
        <v>21469</v>
      </c>
      <c r="G88" s="129">
        <v>19555.19</v>
      </c>
      <c r="H88" s="136">
        <f aca="true" t="shared" si="5" ref="H88:H94">G88/F88*100</f>
        <v>91.08570496995667</v>
      </c>
    </row>
    <row r="89" spans="1:8" ht="47.25" customHeight="1">
      <c r="A89" s="116"/>
      <c r="B89" s="103"/>
      <c r="C89" s="153" t="s">
        <v>166</v>
      </c>
      <c r="D89" s="2" t="s">
        <v>172</v>
      </c>
      <c r="E89" s="129"/>
      <c r="F89" s="129">
        <v>19266</v>
      </c>
      <c r="G89" s="129">
        <v>19265.85</v>
      </c>
      <c r="H89" s="136">
        <f t="shared" si="5"/>
        <v>99.99922142634694</v>
      </c>
    </row>
    <row r="90" spans="1:8" ht="57" customHeight="1">
      <c r="A90" s="116"/>
      <c r="B90" s="103"/>
      <c r="C90" s="153" t="s">
        <v>189</v>
      </c>
      <c r="D90" s="2" t="s">
        <v>190</v>
      </c>
      <c r="E90" s="129">
        <v>1300000</v>
      </c>
      <c r="F90" s="129">
        <v>300000</v>
      </c>
      <c r="G90" s="129">
        <v>300000</v>
      </c>
      <c r="H90" s="136">
        <f t="shared" si="5"/>
        <v>100</v>
      </c>
    </row>
    <row r="91" spans="1:8" ht="23.25" customHeight="1">
      <c r="A91" s="116"/>
      <c r="B91" s="10" t="s">
        <v>54</v>
      </c>
      <c r="C91" s="160"/>
      <c r="D91" s="36" t="s">
        <v>55</v>
      </c>
      <c r="E91" s="127">
        <f>SUM(E92:E98)</f>
        <v>142740</v>
      </c>
      <c r="F91" s="127">
        <f>SUM(F92:F98)</f>
        <v>210084.02000000002</v>
      </c>
      <c r="G91" s="127">
        <f>SUM(G92:G98)</f>
        <v>228243.05000000002</v>
      </c>
      <c r="H91" s="119">
        <f t="shared" si="5"/>
        <v>108.6436988401117</v>
      </c>
    </row>
    <row r="92" spans="1:8" ht="23.25" customHeight="1">
      <c r="A92" s="116"/>
      <c r="B92" s="10"/>
      <c r="C92" s="150" t="s">
        <v>79</v>
      </c>
      <c r="D92" s="2" t="s">
        <v>44</v>
      </c>
      <c r="E92" s="129">
        <v>500</v>
      </c>
      <c r="F92" s="129">
        <v>750</v>
      </c>
      <c r="G92" s="129">
        <v>477</v>
      </c>
      <c r="H92" s="136">
        <f t="shared" si="5"/>
        <v>63.6</v>
      </c>
    </row>
    <row r="93" spans="1:8" ht="69" customHeight="1">
      <c r="A93" s="116"/>
      <c r="B93" s="10"/>
      <c r="C93" s="153" t="s">
        <v>75</v>
      </c>
      <c r="D93" s="2" t="s">
        <v>97</v>
      </c>
      <c r="E93" s="129">
        <v>60240</v>
      </c>
      <c r="F93" s="129">
        <v>75625.49</v>
      </c>
      <c r="G93" s="129">
        <v>76110.75</v>
      </c>
      <c r="H93" s="136">
        <f t="shared" si="5"/>
        <v>100.64166195815723</v>
      </c>
    </row>
    <row r="94" spans="1:8" ht="20.25" customHeight="1">
      <c r="A94" s="116"/>
      <c r="B94" s="10"/>
      <c r="C94" s="150" t="s">
        <v>81</v>
      </c>
      <c r="D94" s="2" t="s">
        <v>48</v>
      </c>
      <c r="E94" s="129">
        <v>500</v>
      </c>
      <c r="F94" s="129">
        <v>3030</v>
      </c>
      <c r="G94" s="129">
        <v>2980</v>
      </c>
      <c r="H94" s="136">
        <f t="shared" si="5"/>
        <v>98.34983498349835</v>
      </c>
    </row>
    <row r="95" spans="1:8" ht="20.25" customHeight="1">
      <c r="A95" s="116"/>
      <c r="B95" s="10"/>
      <c r="C95" s="152" t="s">
        <v>80</v>
      </c>
      <c r="D95" s="121" t="s">
        <v>132</v>
      </c>
      <c r="E95" s="129"/>
      <c r="F95" s="129"/>
      <c r="G95" s="129">
        <v>3488.35</v>
      </c>
      <c r="H95" s="136"/>
    </row>
    <row r="96" spans="1:8" ht="21" customHeight="1">
      <c r="A96" s="116"/>
      <c r="B96" s="10"/>
      <c r="C96" s="153" t="s">
        <v>77</v>
      </c>
      <c r="D96" s="2" t="s">
        <v>45</v>
      </c>
      <c r="E96" s="129">
        <v>81500</v>
      </c>
      <c r="F96" s="129">
        <v>97234.53</v>
      </c>
      <c r="G96" s="129">
        <v>111743.97</v>
      </c>
      <c r="H96" s="136">
        <f aca="true" t="shared" si="6" ref="H96:H101">G96/F96*100</f>
        <v>114.9221063751735</v>
      </c>
    </row>
    <row r="97" spans="1:8" ht="46.5" customHeight="1">
      <c r="A97" s="116"/>
      <c r="B97" s="10"/>
      <c r="C97" s="153" t="s">
        <v>166</v>
      </c>
      <c r="D97" s="2" t="s">
        <v>172</v>
      </c>
      <c r="E97" s="129"/>
      <c r="F97" s="129">
        <v>13284</v>
      </c>
      <c r="G97" s="129">
        <v>13282.98</v>
      </c>
      <c r="H97" s="136">
        <f t="shared" si="6"/>
        <v>99.99232158988256</v>
      </c>
    </row>
    <row r="98" spans="1:8" ht="59.25" customHeight="1">
      <c r="A98" s="116"/>
      <c r="B98" s="10"/>
      <c r="C98" s="161" t="s">
        <v>124</v>
      </c>
      <c r="D98" s="114" t="s">
        <v>131</v>
      </c>
      <c r="E98" s="129"/>
      <c r="F98" s="129">
        <v>20160</v>
      </c>
      <c r="G98" s="129">
        <v>20160</v>
      </c>
      <c r="H98" s="136">
        <f t="shared" si="6"/>
        <v>100</v>
      </c>
    </row>
    <row r="99" spans="1:8" ht="34.5" customHeight="1">
      <c r="A99" s="15"/>
      <c r="B99" s="10" t="s">
        <v>63</v>
      </c>
      <c r="C99" s="160"/>
      <c r="D99" s="36" t="s">
        <v>64</v>
      </c>
      <c r="E99" s="127">
        <f>SUM(E100:E103)</f>
        <v>67515</v>
      </c>
      <c r="F99" s="127">
        <f>SUM(F100:F103)</f>
        <v>73142</v>
      </c>
      <c r="G99" s="127">
        <f>SUM(G100:G103)</f>
        <v>73517.18</v>
      </c>
      <c r="H99" s="119">
        <f t="shared" si="6"/>
        <v>100.51294741735252</v>
      </c>
    </row>
    <row r="100" spans="1:8" ht="69" customHeight="1">
      <c r="A100" s="15"/>
      <c r="B100" s="20"/>
      <c r="C100" s="153" t="s">
        <v>75</v>
      </c>
      <c r="D100" s="2" t="s">
        <v>97</v>
      </c>
      <c r="E100" s="129">
        <v>8060</v>
      </c>
      <c r="F100" s="129">
        <v>8060</v>
      </c>
      <c r="G100" s="129">
        <v>8060</v>
      </c>
      <c r="H100" s="136">
        <f t="shared" si="6"/>
        <v>100</v>
      </c>
    </row>
    <row r="101" spans="1:8" ht="21.75" customHeight="1">
      <c r="A101" s="15"/>
      <c r="B101" s="20"/>
      <c r="C101" s="150" t="s">
        <v>81</v>
      </c>
      <c r="D101" s="2" t="s">
        <v>48</v>
      </c>
      <c r="E101" s="129">
        <v>59455</v>
      </c>
      <c r="F101" s="129">
        <v>65082</v>
      </c>
      <c r="G101" s="129">
        <v>64554</v>
      </c>
      <c r="H101" s="136">
        <f t="shared" si="6"/>
        <v>99.18871577394671</v>
      </c>
    </row>
    <row r="102" spans="1:8" ht="24" customHeight="1">
      <c r="A102" s="15"/>
      <c r="B102" s="20"/>
      <c r="C102" s="152" t="s">
        <v>80</v>
      </c>
      <c r="D102" s="121" t="s">
        <v>132</v>
      </c>
      <c r="E102" s="129"/>
      <c r="F102" s="129"/>
      <c r="G102" s="129">
        <v>847.18</v>
      </c>
      <c r="H102" s="136"/>
    </row>
    <row r="103" spans="1:8" ht="24" customHeight="1">
      <c r="A103" s="15"/>
      <c r="B103" s="20"/>
      <c r="C103" s="167" t="s">
        <v>77</v>
      </c>
      <c r="D103" s="2" t="s">
        <v>45</v>
      </c>
      <c r="E103" s="129"/>
      <c r="F103" s="129"/>
      <c r="G103" s="129">
        <v>56</v>
      </c>
      <c r="H103" s="136"/>
    </row>
    <row r="104" spans="1:8" ht="24" customHeight="1">
      <c r="A104" s="15"/>
      <c r="B104" s="170" t="s">
        <v>202</v>
      </c>
      <c r="C104" s="171"/>
      <c r="D104" s="172" t="s">
        <v>203</v>
      </c>
      <c r="E104" s="127">
        <f>SUM(E105:E106)</f>
        <v>0</v>
      </c>
      <c r="F104" s="127">
        <f>SUM(F105:F106)</f>
        <v>37040</v>
      </c>
      <c r="G104" s="127">
        <f>SUM(G105:G106)</f>
        <v>37040</v>
      </c>
      <c r="H104" s="119">
        <f>G104/F104*100</f>
        <v>100</v>
      </c>
    </row>
    <row r="105" spans="1:8" ht="24" customHeight="1">
      <c r="A105" s="15"/>
      <c r="B105" s="20"/>
      <c r="C105" s="167" t="s">
        <v>77</v>
      </c>
      <c r="D105" s="2" t="s">
        <v>45</v>
      </c>
      <c r="E105" s="129"/>
      <c r="F105" s="129">
        <v>240</v>
      </c>
      <c r="G105" s="129">
        <v>240</v>
      </c>
      <c r="H105" s="136">
        <f>G105/F105*100</f>
        <v>100</v>
      </c>
    </row>
    <row r="106" spans="1:8" ht="45" customHeight="1">
      <c r="A106" s="15"/>
      <c r="B106" s="20"/>
      <c r="C106" s="167" t="s">
        <v>166</v>
      </c>
      <c r="D106" s="2" t="s">
        <v>172</v>
      </c>
      <c r="E106" s="129"/>
      <c r="F106" s="129">
        <v>36800</v>
      </c>
      <c r="G106" s="129">
        <v>36800</v>
      </c>
      <c r="H106" s="136">
        <f>G106/F106*100</f>
        <v>100</v>
      </c>
    </row>
    <row r="107" spans="1:8" ht="24" customHeight="1">
      <c r="A107" s="116" t="s">
        <v>147</v>
      </c>
      <c r="B107" s="103"/>
      <c r="C107" s="156"/>
      <c r="D107" s="117" t="s">
        <v>149</v>
      </c>
      <c r="E107" s="137">
        <f>SUM(E108)</f>
        <v>57276.1</v>
      </c>
      <c r="F107" s="137">
        <f>SUM(F108)</f>
        <v>70966.92</v>
      </c>
      <c r="G107" s="137">
        <f>SUM(G108)</f>
        <v>68311.44</v>
      </c>
      <c r="H107" s="134">
        <f aca="true" t="shared" si="7" ref="H107:H124">G107/F107*100</f>
        <v>96.25814393523068</v>
      </c>
    </row>
    <row r="108" spans="1:8" ht="30" customHeight="1">
      <c r="A108" s="116"/>
      <c r="B108" s="103" t="s">
        <v>148</v>
      </c>
      <c r="C108" s="156"/>
      <c r="D108" s="179" t="s">
        <v>223</v>
      </c>
      <c r="E108" s="137">
        <f>SUM(E109:E114)</f>
        <v>57276.1</v>
      </c>
      <c r="F108" s="137">
        <f>SUM(F109:F114)</f>
        <v>70966.92</v>
      </c>
      <c r="G108" s="137">
        <f>SUM(G109:G114)</f>
        <v>68311.44</v>
      </c>
      <c r="H108" s="119">
        <f t="shared" si="7"/>
        <v>96.25814393523068</v>
      </c>
    </row>
    <row r="109" spans="1:8" ht="44.25" customHeight="1">
      <c r="A109" s="116"/>
      <c r="B109" s="103"/>
      <c r="C109" s="156" t="s">
        <v>204</v>
      </c>
      <c r="D109" s="173" t="s">
        <v>224</v>
      </c>
      <c r="E109" s="137"/>
      <c r="F109" s="174">
        <v>689.59</v>
      </c>
      <c r="G109" s="174">
        <v>627.49</v>
      </c>
      <c r="H109" s="136">
        <f>G109/F109*100</f>
        <v>90.99464899432996</v>
      </c>
    </row>
    <row r="110" spans="1:8" ht="63" customHeight="1">
      <c r="A110" s="116"/>
      <c r="B110" s="103"/>
      <c r="C110" s="156" t="s">
        <v>205</v>
      </c>
      <c r="D110" s="173" t="s">
        <v>224</v>
      </c>
      <c r="E110" s="137"/>
      <c r="F110" s="174">
        <v>229.91</v>
      </c>
      <c r="G110" s="174">
        <v>209.21</v>
      </c>
      <c r="H110" s="136">
        <f>G110/F110*100</f>
        <v>90.99647688225828</v>
      </c>
    </row>
    <row r="111" spans="1:8" ht="73.5" customHeight="1">
      <c r="A111" s="116"/>
      <c r="B111" s="103"/>
      <c r="C111" s="153" t="s">
        <v>150</v>
      </c>
      <c r="D111" s="2" t="s">
        <v>152</v>
      </c>
      <c r="E111" s="139">
        <v>42957.07</v>
      </c>
      <c r="F111" s="139">
        <v>47757.07</v>
      </c>
      <c r="G111" s="139">
        <v>46277.57</v>
      </c>
      <c r="H111" s="136">
        <f t="shared" si="7"/>
        <v>96.90202937491769</v>
      </c>
    </row>
    <row r="112" spans="1:8" ht="74.25" customHeight="1">
      <c r="A112" s="15"/>
      <c r="B112" s="20"/>
      <c r="C112" s="150" t="s">
        <v>151</v>
      </c>
      <c r="D112" s="2" t="s">
        <v>152</v>
      </c>
      <c r="E112" s="129">
        <v>14319.03</v>
      </c>
      <c r="F112" s="129">
        <v>15919.03</v>
      </c>
      <c r="G112" s="129">
        <v>15425.85</v>
      </c>
      <c r="H112" s="136">
        <f t="shared" si="7"/>
        <v>96.90194691510726</v>
      </c>
    </row>
    <row r="113" spans="1:8" ht="40.5" customHeight="1">
      <c r="A113" s="15"/>
      <c r="B113" s="20"/>
      <c r="C113" s="150" t="s">
        <v>206</v>
      </c>
      <c r="D113" s="2" t="s">
        <v>208</v>
      </c>
      <c r="E113" s="129"/>
      <c r="F113" s="129">
        <v>4778.49</v>
      </c>
      <c r="G113" s="129">
        <v>4328.49</v>
      </c>
      <c r="H113" s="136">
        <f t="shared" si="7"/>
        <v>90.58279916877507</v>
      </c>
    </row>
    <row r="114" spans="1:8" ht="44.25" customHeight="1">
      <c r="A114" s="15"/>
      <c r="B114" s="20"/>
      <c r="C114" s="150" t="s">
        <v>207</v>
      </c>
      <c r="D114" s="2" t="s">
        <v>208</v>
      </c>
      <c r="E114" s="129"/>
      <c r="F114" s="129">
        <v>1592.83</v>
      </c>
      <c r="G114" s="129">
        <v>1442.83</v>
      </c>
      <c r="H114" s="136">
        <f t="shared" si="7"/>
        <v>90.58279916877507</v>
      </c>
    </row>
    <row r="115" spans="1:8" ht="21" customHeight="1">
      <c r="A115" s="116" t="s">
        <v>27</v>
      </c>
      <c r="B115" s="103"/>
      <c r="C115" s="156"/>
      <c r="D115" s="117" t="s">
        <v>5</v>
      </c>
      <c r="E115" s="137">
        <f>E116+E121+E119</f>
        <v>1034000</v>
      </c>
      <c r="F115" s="137">
        <f>F116+F121+F119</f>
        <v>1487246.66</v>
      </c>
      <c r="G115" s="137">
        <f>G116+G121+G119</f>
        <v>1448962.08</v>
      </c>
      <c r="H115" s="134">
        <f t="shared" si="7"/>
        <v>97.4258083053957</v>
      </c>
    </row>
    <row r="116" spans="1:8" ht="19.5" customHeight="1">
      <c r="A116" s="116"/>
      <c r="B116" s="103" t="s">
        <v>141</v>
      </c>
      <c r="C116" s="156"/>
      <c r="D116" s="108" t="s">
        <v>142</v>
      </c>
      <c r="E116" s="127">
        <f>SUM(E117:E118)</f>
        <v>0</v>
      </c>
      <c r="F116" s="127">
        <f>SUM(F117:F118)</f>
        <v>290779.66</v>
      </c>
      <c r="G116" s="127">
        <f>SUM(G117:G118)</f>
        <v>290779.66</v>
      </c>
      <c r="H116" s="119">
        <f t="shared" si="7"/>
        <v>100</v>
      </c>
    </row>
    <row r="117" spans="1:8" ht="37.5" customHeight="1">
      <c r="A117" s="116"/>
      <c r="B117" s="103"/>
      <c r="C117" s="156" t="s">
        <v>162</v>
      </c>
      <c r="D117" s="173" t="s">
        <v>196</v>
      </c>
      <c r="E117" s="127"/>
      <c r="F117" s="174">
        <v>30779.66</v>
      </c>
      <c r="G117" s="174">
        <v>30779.66</v>
      </c>
      <c r="H117" s="136">
        <f t="shared" si="7"/>
        <v>100</v>
      </c>
    </row>
    <row r="118" spans="1:8" ht="58.5" customHeight="1">
      <c r="A118" s="116"/>
      <c r="B118" s="103"/>
      <c r="C118" s="153" t="s">
        <v>139</v>
      </c>
      <c r="D118" s="2" t="s">
        <v>140</v>
      </c>
      <c r="E118" s="139"/>
      <c r="F118" s="139">
        <v>260000</v>
      </c>
      <c r="G118" s="139">
        <v>260000</v>
      </c>
      <c r="H118" s="136">
        <f t="shared" si="7"/>
        <v>100</v>
      </c>
    </row>
    <row r="119" spans="1:8" ht="25.5" customHeight="1">
      <c r="A119" s="116"/>
      <c r="B119" s="103" t="s">
        <v>209</v>
      </c>
      <c r="C119" s="153"/>
      <c r="D119" s="172" t="s">
        <v>218</v>
      </c>
      <c r="E119" s="175"/>
      <c r="F119" s="176">
        <v>350000</v>
      </c>
      <c r="G119" s="176">
        <v>350000</v>
      </c>
      <c r="H119" s="169">
        <v>100</v>
      </c>
    </row>
    <row r="120" spans="1:8" ht="58.5" customHeight="1">
      <c r="A120" s="116"/>
      <c r="B120" s="103"/>
      <c r="C120" s="153" t="s">
        <v>109</v>
      </c>
      <c r="D120" s="2" t="s">
        <v>210</v>
      </c>
      <c r="E120" s="175"/>
      <c r="F120" s="175">
        <v>350000</v>
      </c>
      <c r="G120" s="175">
        <v>350000</v>
      </c>
      <c r="H120" s="136">
        <f t="shared" si="7"/>
        <v>100</v>
      </c>
    </row>
    <row r="121" spans="1:8" ht="46.5" customHeight="1">
      <c r="A121" s="15"/>
      <c r="B121" s="10" t="s">
        <v>28</v>
      </c>
      <c r="C121" s="160"/>
      <c r="D121" s="36" t="s">
        <v>219</v>
      </c>
      <c r="E121" s="127">
        <f>E122</f>
        <v>1034000</v>
      </c>
      <c r="F121" s="127">
        <f>F122</f>
        <v>846467</v>
      </c>
      <c r="G121" s="127">
        <f>G122</f>
        <v>808182.42</v>
      </c>
      <c r="H121" s="119">
        <f t="shared" si="7"/>
        <v>95.47713259938072</v>
      </c>
    </row>
    <row r="122" spans="1:8" ht="57" customHeight="1">
      <c r="A122" s="15"/>
      <c r="B122" s="20"/>
      <c r="C122" s="153" t="s">
        <v>73</v>
      </c>
      <c r="D122" s="2" t="s">
        <v>112</v>
      </c>
      <c r="E122" s="129">
        <v>1034000</v>
      </c>
      <c r="F122" s="129">
        <v>846467</v>
      </c>
      <c r="G122" s="129">
        <v>808182.42</v>
      </c>
      <c r="H122" s="136">
        <f t="shared" si="7"/>
        <v>95.47713259938072</v>
      </c>
    </row>
    <row r="123" spans="1:8" ht="21.75" customHeight="1">
      <c r="A123" s="116" t="s">
        <v>85</v>
      </c>
      <c r="B123" s="103"/>
      <c r="C123" s="162"/>
      <c r="D123" s="140" t="s">
        <v>88</v>
      </c>
      <c r="E123" s="137">
        <f>E124+E131+E133+E139+E143</f>
        <v>1245501</v>
      </c>
      <c r="F123" s="137">
        <f>F124+F131+F133+F139+F143</f>
        <v>1638620.23</v>
      </c>
      <c r="G123" s="137">
        <f>G124+G131+G133+G139+G143</f>
        <v>1638540.8800000001</v>
      </c>
      <c r="H123" s="134">
        <f t="shared" si="7"/>
        <v>99.99515751126789</v>
      </c>
    </row>
    <row r="124" spans="1:8" ht="23.25" customHeight="1">
      <c r="A124" s="15"/>
      <c r="B124" s="10" t="s">
        <v>86</v>
      </c>
      <c r="C124" s="160"/>
      <c r="D124" s="36" t="s">
        <v>113</v>
      </c>
      <c r="E124" s="127">
        <f>SUM(E125:E130)</f>
        <v>566300</v>
      </c>
      <c r="F124" s="127">
        <f>SUM(F125:F130)</f>
        <v>719297.01</v>
      </c>
      <c r="G124" s="127">
        <f>SUM(G125:G130)</f>
        <v>719592.98</v>
      </c>
      <c r="H124" s="119">
        <f t="shared" si="7"/>
        <v>100.04114711946322</v>
      </c>
    </row>
    <row r="125" spans="1:8" ht="21.75" customHeight="1">
      <c r="A125" s="15"/>
      <c r="B125" s="10"/>
      <c r="C125" s="150" t="s">
        <v>80</v>
      </c>
      <c r="D125" s="2" t="s">
        <v>132</v>
      </c>
      <c r="E125" s="129">
        <v>500</v>
      </c>
      <c r="F125" s="129">
        <v>500</v>
      </c>
      <c r="G125" s="129">
        <v>795.93</v>
      </c>
      <c r="H125" s="136">
        <f aca="true" t="shared" si="8" ref="H125:H139">G125/F125*100</f>
        <v>159.18599999999998</v>
      </c>
    </row>
    <row r="126" spans="1:8" ht="45" customHeight="1">
      <c r="A126" s="15"/>
      <c r="B126" s="10"/>
      <c r="C126" s="150" t="s">
        <v>166</v>
      </c>
      <c r="D126" s="2" t="s">
        <v>172</v>
      </c>
      <c r="E126" s="129"/>
      <c r="F126" s="129">
        <v>103000</v>
      </c>
      <c r="G126" s="129">
        <v>103000</v>
      </c>
      <c r="H126" s="136">
        <f t="shared" si="8"/>
        <v>100</v>
      </c>
    </row>
    <row r="127" spans="1:8" ht="57.75" customHeight="1">
      <c r="A127" s="15"/>
      <c r="B127" s="10"/>
      <c r="C127" s="150" t="s">
        <v>124</v>
      </c>
      <c r="D127" s="2" t="s">
        <v>131</v>
      </c>
      <c r="E127" s="129">
        <v>565800</v>
      </c>
      <c r="F127" s="129">
        <v>510797.01</v>
      </c>
      <c r="G127" s="129">
        <v>510797.01</v>
      </c>
      <c r="H127" s="136">
        <f t="shared" si="8"/>
        <v>100</v>
      </c>
    </row>
    <row r="128" spans="1:8" ht="47.25" customHeight="1">
      <c r="A128" s="15"/>
      <c r="B128" s="10"/>
      <c r="C128" s="150" t="s">
        <v>191</v>
      </c>
      <c r="D128" s="120" t="s">
        <v>195</v>
      </c>
      <c r="E128" s="129"/>
      <c r="F128" s="129"/>
      <c r="G128" s="129">
        <v>0.04</v>
      </c>
      <c r="H128" s="136"/>
    </row>
    <row r="129" spans="1:8" ht="56.25" customHeight="1">
      <c r="A129" s="15"/>
      <c r="B129" s="10"/>
      <c r="C129" s="150" t="s">
        <v>139</v>
      </c>
      <c r="D129" s="2" t="s">
        <v>145</v>
      </c>
      <c r="E129" s="129"/>
      <c r="F129" s="129">
        <v>5000</v>
      </c>
      <c r="G129" s="129">
        <v>5000</v>
      </c>
      <c r="H129" s="136">
        <f t="shared" si="8"/>
        <v>100</v>
      </c>
    </row>
    <row r="130" spans="1:8" ht="50.25" customHeight="1">
      <c r="A130" s="15"/>
      <c r="B130" s="10"/>
      <c r="C130" s="150" t="s">
        <v>211</v>
      </c>
      <c r="D130" s="2" t="s">
        <v>212</v>
      </c>
      <c r="E130" s="129"/>
      <c r="F130" s="129">
        <v>100000</v>
      </c>
      <c r="G130" s="129">
        <v>100000</v>
      </c>
      <c r="H130" s="136">
        <f t="shared" si="8"/>
        <v>100</v>
      </c>
    </row>
    <row r="131" spans="1:8" ht="22.5" customHeight="1">
      <c r="A131" s="15"/>
      <c r="B131" s="10" t="s">
        <v>87</v>
      </c>
      <c r="C131" s="160"/>
      <c r="D131" s="36" t="s">
        <v>66</v>
      </c>
      <c r="E131" s="127">
        <f>SUM(E132:E132)</f>
        <v>600000</v>
      </c>
      <c r="F131" s="127">
        <f>SUM(F132:F132)</f>
        <v>738500</v>
      </c>
      <c r="G131" s="127">
        <f>SUM(G132:G132)</f>
        <v>738500</v>
      </c>
      <c r="H131" s="119">
        <f t="shared" si="8"/>
        <v>100</v>
      </c>
    </row>
    <row r="132" spans="1:8" ht="59.25" customHeight="1">
      <c r="A132" s="15"/>
      <c r="B132" s="10"/>
      <c r="C132" s="150" t="s">
        <v>73</v>
      </c>
      <c r="D132" s="2" t="s">
        <v>106</v>
      </c>
      <c r="E132" s="129">
        <v>600000</v>
      </c>
      <c r="F132" s="129">
        <v>738500</v>
      </c>
      <c r="G132" s="129">
        <v>738500</v>
      </c>
      <c r="H132" s="136">
        <f t="shared" si="8"/>
        <v>100</v>
      </c>
    </row>
    <row r="133" spans="1:8" ht="22.5" customHeight="1">
      <c r="A133" s="15"/>
      <c r="B133" s="10" t="s">
        <v>116</v>
      </c>
      <c r="C133" s="150"/>
      <c r="D133" s="36" t="s">
        <v>117</v>
      </c>
      <c r="E133" s="127">
        <f>SUM(E134:E138)</f>
        <v>72021</v>
      </c>
      <c r="F133" s="127">
        <f>SUM(F134:F138)</f>
        <v>127143.22</v>
      </c>
      <c r="G133" s="127">
        <f>SUM(G134:G138)</f>
        <v>132964.53</v>
      </c>
      <c r="H133" s="119">
        <f t="shared" si="8"/>
        <v>104.57854536010649</v>
      </c>
    </row>
    <row r="134" spans="1:8" ht="21.75" customHeight="1">
      <c r="A134" s="15"/>
      <c r="B134" s="10"/>
      <c r="C134" s="150" t="s">
        <v>81</v>
      </c>
      <c r="D134" s="2" t="s">
        <v>48</v>
      </c>
      <c r="E134" s="129">
        <v>3764</v>
      </c>
      <c r="F134" s="129">
        <v>3764</v>
      </c>
      <c r="G134" s="129">
        <v>9353.48</v>
      </c>
      <c r="H134" s="177">
        <f t="shared" si="8"/>
        <v>248.4984059511158</v>
      </c>
    </row>
    <row r="135" spans="1:8" ht="32.25" customHeight="1">
      <c r="A135" s="15"/>
      <c r="B135" s="10"/>
      <c r="C135" s="150" t="s">
        <v>182</v>
      </c>
      <c r="D135" s="2" t="s">
        <v>183</v>
      </c>
      <c r="E135" s="129"/>
      <c r="F135" s="129"/>
      <c r="G135" s="129">
        <v>564.37</v>
      </c>
      <c r="H135" s="136"/>
    </row>
    <row r="136" spans="1:8" ht="21.75" customHeight="1">
      <c r="A136" s="15"/>
      <c r="B136" s="10"/>
      <c r="C136" s="150" t="s">
        <v>80</v>
      </c>
      <c r="D136" s="2" t="s">
        <v>132</v>
      </c>
      <c r="E136" s="129"/>
      <c r="F136" s="129"/>
      <c r="G136" s="129">
        <v>24.16</v>
      </c>
      <c r="H136" s="136"/>
    </row>
    <row r="137" spans="1:8" ht="57" customHeight="1">
      <c r="A137" s="15"/>
      <c r="B137" s="10"/>
      <c r="C137" s="152" t="s">
        <v>82</v>
      </c>
      <c r="D137" s="121" t="s">
        <v>167</v>
      </c>
      <c r="E137" s="129">
        <v>7906</v>
      </c>
      <c r="F137" s="129">
        <v>7906</v>
      </c>
      <c r="G137" s="129">
        <v>7905.6</v>
      </c>
      <c r="H137" s="136">
        <f t="shared" si="8"/>
        <v>99.9949405514799</v>
      </c>
    </row>
    <row r="138" spans="1:8" ht="54.75" customHeight="1">
      <c r="A138" s="15"/>
      <c r="B138" s="10"/>
      <c r="C138" s="150" t="s">
        <v>124</v>
      </c>
      <c r="D138" s="2" t="s">
        <v>131</v>
      </c>
      <c r="E138" s="129">
        <v>60351</v>
      </c>
      <c r="F138" s="129">
        <v>115473.22</v>
      </c>
      <c r="G138" s="129">
        <v>115116.92</v>
      </c>
      <c r="H138" s="136">
        <f t="shared" si="8"/>
        <v>99.69144360917622</v>
      </c>
    </row>
    <row r="139" spans="1:8" ht="22.5" customHeight="1">
      <c r="A139" s="15"/>
      <c r="B139" s="10" t="s">
        <v>118</v>
      </c>
      <c r="C139" s="150"/>
      <c r="D139" s="36" t="s">
        <v>30</v>
      </c>
      <c r="E139" s="127">
        <f>SUM(E140:E142)</f>
        <v>2980</v>
      </c>
      <c r="F139" s="127">
        <f>SUM(F140:F142)</f>
        <v>8980</v>
      </c>
      <c r="G139" s="127">
        <f>SUM(G140:G142)</f>
        <v>10128.33</v>
      </c>
      <c r="H139" s="119">
        <f t="shared" si="8"/>
        <v>112.78763919821826</v>
      </c>
    </row>
    <row r="140" spans="1:8" ht="20.25" customHeight="1">
      <c r="A140" s="15"/>
      <c r="B140" s="10"/>
      <c r="C140" s="150" t="s">
        <v>80</v>
      </c>
      <c r="D140" s="2" t="s">
        <v>132</v>
      </c>
      <c r="E140" s="129"/>
      <c r="F140" s="129"/>
      <c r="G140" s="129">
        <v>437.83</v>
      </c>
      <c r="H140" s="136"/>
    </row>
    <row r="141" spans="1:8" ht="20.25" customHeight="1">
      <c r="A141" s="15"/>
      <c r="B141" s="10"/>
      <c r="C141" s="150" t="s">
        <v>77</v>
      </c>
      <c r="D141" s="2" t="s">
        <v>45</v>
      </c>
      <c r="E141" s="129">
        <v>2980</v>
      </c>
      <c r="F141" s="129">
        <v>2980</v>
      </c>
      <c r="G141" s="129">
        <v>3690.5</v>
      </c>
      <c r="H141" s="136">
        <f aca="true" t="shared" si="9" ref="H141:H153">G141/F141*100</f>
        <v>123.84228187919464</v>
      </c>
    </row>
    <row r="142" spans="1:8" ht="43.5" customHeight="1">
      <c r="A142" s="15"/>
      <c r="B142" s="10"/>
      <c r="C142" s="150" t="s">
        <v>166</v>
      </c>
      <c r="D142" s="2" t="s">
        <v>172</v>
      </c>
      <c r="E142" s="129"/>
      <c r="F142" s="129">
        <v>6000</v>
      </c>
      <c r="G142" s="129">
        <v>6000</v>
      </c>
      <c r="H142" s="136">
        <f t="shared" si="9"/>
        <v>100</v>
      </c>
    </row>
    <row r="143" spans="1:8" ht="44.25" customHeight="1">
      <c r="A143" s="15"/>
      <c r="B143" s="10" t="s">
        <v>184</v>
      </c>
      <c r="C143" s="150"/>
      <c r="D143" s="36" t="s">
        <v>185</v>
      </c>
      <c r="E143" s="127">
        <f>SUM(E144:E147)</f>
        <v>4200</v>
      </c>
      <c r="F143" s="127">
        <f>SUM(F144:F147)</f>
        <v>44700</v>
      </c>
      <c r="G143" s="127">
        <f>SUM(G144:G147)</f>
        <v>37355.03999999999</v>
      </c>
      <c r="H143" s="119">
        <f t="shared" si="9"/>
        <v>83.568322147651</v>
      </c>
    </row>
    <row r="144" spans="1:8" ht="67.5" customHeight="1">
      <c r="A144" s="15"/>
      <c r="B144" s="10"/>
      <c r="C144" s="153" t="s">
        <v>75</v>
      </c>
      <c r="D144" s="2" t="s">
        <v>97</v>
      </c>
      <c r="E144" s="129"/>
      <c r="F144" s="129">
        <v>29300</v>
      </c>
      <c r="G144" s="129">
        <v>23487.62</v>
      </c>
      <c r="H144" s="136">
        <f t="shared" si="9"/>
        <v>80.16252559726962</v>
      </c>
    </row>
    <row r="145" spans="1:8" ht="23.25" customHeight="1">
      <c r="A145" s="15"/>
      <c r="B145" s="10"/>
      <c r="C145" s="150" t="s">
        <v>81</v>
      </c>
      <c r="D145" s="2" t="s">
        <v>48</v>
      </c>
      <c r="E145" s="129">
        <v>4200</v>
      </c>
      <c r="F145" s="129">
        <v>4200</v>
      </c>
      <c r="G145" s="129">
        <v>2066.5</v>
      </c>
      <c r="H145" s="136">
        <f t="shared" si="9"/>
        <v>49.202380952380956</v>
      </c>
    </row>
    <row r="146" spans="1:8" ht="22.5" customHeight="1">
      <c r="A146" s="15"/>
      <c r="B146" s="10"/>
      <c r="C146" s="150" t="s">
        <v>80</v>
      </c>
      <c r="D146" s="2" t="s">
        <v>132</v>
      </c>
      <c r="E146" s="129"/>
      <c r="F146" s="129"/>
      <c r="G146" s="129">
        <v>600.92</v>
      </c>
      <c r="H146" s="136"/>
    </row>
    <row r="147" spans="1:8" ht="42" customHeight="1">
      <c r="A147" s="15"/>
      <c r="B147" s="10"/>
      <c r="C147" s="150" t="s">
        <v>166</v>
      </c>
      <c r="D147" s="121" t="s">
        <v>225</v>
      </c>
      <c r="E147" s="129"/>
      <c r="F147" s="129">
        <v>11200</v>
      </c>
      <c r="G147" s="129">
        <v>11200</v>
      </c>
      <c r="H147" s="136">
        <f t="shared" si="9"/>
        <v>100</v>
      </c>
    </row>
    <row r="148" spans="1:8" ht="32.25" customHeight="1">
      <c r="A148" s="116" t="s">
        <v>29</v>
      </c>
      <c r="B148" s="103"/>
      <c r="C148" s="156"/>
      <c r="D148" s="117" t="s">
        <v>96</v>
      </c>
      <c r="E148" s="137">
        <f>E149+E151+E153</f>
        <v>833696</v>
      </c>
      <c r="F148" s="137">
        <f>F149+F151+F153</f>
        <v>827712.23</v>
      </c>
      <c r="G148" s="137">
        <f>G149+G151+G153</f>
        <v>770103.0099999999</v>
      </c>
      <c r="H148" s="134">
        <f t="shared" si="9"/>
        <v>93.03994577922329</v>
      </c>
    </row>
    <row r="149" spans="1:8" ht="32.25" customHeight="1">
      <c r="A149" s="15"/>
      <c r="B149" s="10" t="s">
        <v>31</v>
      </c>
      <c r="C149" s="150"/>
      <c r="D149" s="36" t="s">
        <v>126</v>
      </c>
      <c r="E149" s="119">
        <f>E150</f>
        <v>69800</v>
      </c>
      <c r="F149" s="119">
        <f>F150</f>
        <v>77300</v>
      </c>
      <c r="G149" s="119">
        <f>G150</f>
        <v>77203.87</v>
      </c>
      <c r="H149" s="119">
        <f t="shared" si="9"/>
        <v>99.8756403622251</v>
      </c>
    </row>
    <row r="150" spans="1:8" ht="57" customHeight="1">
      <c r="A150" s="15"/>
      <c r="B150" s="20"/>
      <c r="C150" s="150" t="s">
        <v>73</v>
      </c>
      <c r="D150" s="2" t="s">
        <v>106</v>
      </c>
      <c r="E150" s="136">
        <v>69800</v>
      </c>
      <c r="F150" s="136">
        <v>77300</v>
      </c>
      <c r="G150" s="136">
        <v>77203.87</v>
      </c>
      <c r="H150" s="136">
        <f t="shared" si="9"/>
        <v>99.8756403622251</v>
      </c>
    </row>
    <row r="151" spans="1:8" ht="33.75" customHeight="1">
      <c r="A151" s="15"/>
      <c r="B151" s="10" t="s">
        <v>104</v>
      </c>
      <c r="C151" s="150"/>
      <c r="D151" s="36" t="s">
        <v>146</v>
      </c>
      <c r="E151" s="119">
        <f>E152</f>
        <v>18000</v>
      </c>
      <c r="F151" s="119">
        <f>F152</f>
        <v>21000</v>
      </c>
      <c r="G151" s="119">
        <f>G152</f>
        <v>21105</v>
      </c>
      <c r="H151" s="119">
        <f t="shared" si="9"/>
        <v>100.49999999999999</v>
      </c>
    </row>
    <row r="152" spans="1:8" ht="48.75" customHeight="1">
      <c r="A152" s="15"/>
      <c r="B152" s="20"/>
      <c r="C152" s="153" t="s">
        <v>102</v>
      </c>
      <c r="D152" s="2" t="s">
        <v>103</v>
      </c>
      <c r="E152" s="129">
        <v>18000</v>
      </c>
      <c r="F152" s="129">
        <v>21000</v>
      </c>
      <c r="G152" s="129">
        <v>21105</v>
      </c>
      <c r="H152" s="136">
        <f t="shared" si="9"/>
        <v>100.49999999999999</v>
      </c>
    </row>
    <row r="153" spans="1:8" ht="25.5" customHeight="1">
      <c r="A153" s="15"/>
      <c r="B153" s="10" t="s">
        <v>136</v>
      </c>
      <c r="C153" s="150"/>
      <c r="D153" s="36" t="s">
        <v>137</v>
      </c>
      <c r="E153" s="119">
        <f>SUM(E154:E158)</f>
        <v>745896</v>
      </c>
      <c r="F153" s="119">
        <f>SUM(F154:F158)</f>
        <v>729412.23</v>
      </c>
      <c r="G153" s="119">
        <f>SUM(G154:G158)</f>
        <v>671794.1399999999</v>
      </c>
      <c r="H153" s="119">
        <f t="shared" si="9"/>
        <v>92.100750764763</v>
      </c>
    </row>
    <row r="154" spans="1:8" ht="23.25" customHeight="1">
      <c r="A154" s="15"/>
      <c r="B154" s="10"/>
      <c r="C154" s="150" t="s">
        <v>80</v>
      </c>
      <c r="D154" s="2" t="s">
        <v>132</v>
      </c>
      <c r="E154" s="136"/>
      <c r="F154" s="136"/>
      <c r="G154" s="136">
        <v>497.16</v>
      </c>
      <c r="H154" s="136"/>
    </row>
    <row r="155" spans="1:8" ht="21" customHeight="1">
      <c r="A155" s="15"/>
      <c r="B155" s="10"/>
      <c r="C155" s="150" t="s">
        <v>77</v>
      </c>
      <c r="D155" s="2" t="s">
        <v>213</v>
      </c>
      <c r="E155" s="136"/>
      <c r="F155" s="136">
        <v>6778.19</v>
      </c>
      <c r="G155" s="136">
        <v>6778.19</v>
      </c>
      <c r="H155" s="136">
        <f>G155/F155*100</f>
        <v>100</v>
      </c>
    </row>
    <row r="156" spans="1:8" ht="22.5" customHeight="1">
      <c r="A156" s="15"/>
      <c r="B156" s="10"/>
      <c r="C156" s="150" t="s">
        <v>168</v>
      </c>
      <c r="D156" s="2" t="s">
        <v>45</v>
      </c>
      <c r="E156" s="136">
        <v>52273</v>
      </c>
      <c r="F156" s="136">
        <v>29011.19</v>
      </c>
      <c r="G156" s="136">
        <v>25843.07</v>
      </c>
      <c r="H156" s="136">
        <f aca="true" t="shared" si="10" ref="H156:H162">G156/F156*100</f>
        <v>89.07966202006881</v>
      </c>
    </row>
    <row r="157" spans="1:8" ht="55.5" customHeight="1">
      <c r="A157" s="15"/>
      <c r="B157" s="10"/>
      <c r="C157" s="150" t="s">
        <v>144</v>
      </c>
      <c r="D157" s="120" t="s">
        <v>161</v>
      </c>
      <c r="E157" s="136">
        <v>401296</v>
      </c>
      <c r="F157" s="136">
        <v>401295.85</v>
      </c>
      <c r="G157" s="136">
        <v>346375.72</v>
      </c>
      <c r="H157" s="136">
        <f t="shared" si="10"/>
        <v>86.31430402283003</v>
      </c>
    </row>
    <row r="158" spans="1:8" ht="69.75" customHeight="1">
      <c r="A158" s="15"/>
      <c r="B158" s="10"/>
      <c r="C158" s="150" t="s">
        <v>169</v>
      </c>
      <c r="D158" s="2" t="s">
        <v>173</v>
      </c>
      <c r="E158" s="136">
        <v>292327</v>
      </c>
      <c r="F158" s="136">
        <v>292327</v>
      </c>
      <c r="G158" s="136">
        <v>292300</v>
      </c>
      <c r="H158" s="136">
        <f t="shared" si="10"/>
        <v>99.99076376797217</v>
      </c>
    </row>
    <row r="159" spans="1:8" ht="23.25" customHeight="1">
      <c r="A159" s="116" t="s">
        <v>49</v>
      </c>
      <c r="B159" s="103"/>
      <c r="C159" s="156"/>
      <c r="D159" s="117" t="s">
        <v>50</v>
      </c>
      <c r="E159" s="134">
        <f>E160+E162+E166+E171</f>
        <v>607577.4</v>
      </c>
      <c r="F159" s="134">
        <f>F160+F162+F166+F171</f>
        <v>780971.64</v>
      </c>
      <c r="G159" s="134">
        <f>G160+G162+G166+G171</f>
        <v>777622.2400000001</v>
      </c>
      <c r="H159" s="134">
        <f t="shared" si="10"/>
        <v>99.57112399113495</v>
      </c>
    </row>
    <row r="160" spans="1:8" ht="24" customHeight="1">
      <c r="A160" s="15"/>
      <c r="B160" s="10" t="s">
        <v>58</v>
      </c>
      <c r="C160" s="150"/>
      <c r="D160" s="36" t="s">
        <v>100</v>
      </c>
      <c r="E160" s="119">
        <f>E161</f>
        <v>39929</v>
      </c>
      <c r="F160" s="119">
        <f>F161</f>
        <v>38692.46</v>
      </c>
      <c r="G160" s="119">
        <f>G161</f>
        <v>35237.09</v>
      </c>
      <c r="H160" s="119">
        <f t="shared" si="10"/>
        <v>91.06965543157503</v>
      </c>
    </row>
    <row r="161" spans="1:8" ht="47.25" customHeight="1">
      <c r="A161" s="15"/>
      <c r="B161" s="10"/>
      <c r="C161" s="150" t="s">
        <v>129</v>
      </c>
      <c r="D161" s="2" t="s">
        <v>130</v>
      </c>
      <c r="E161" s="136">
        <v>39929</v>
      </c>
      <c r="F161" s="136">
        <v>38692.46</v>
      </c>
      <c r="G161" s="136">
        <v>35237.09</v>
      </c>
      <c r="H161" s="136">
        <f t="shared" si="10"/>
        <v>91.06965543157503</v>
      </c>
    </row>
    <row r="162" spans="1:8" ht="34.5" customHeight="1">
      <c r="A162" s="15"/>
      <c r="B162" s="10" t="s">
        <v>135</v>
      </c>
      <c r="C162" s="150"/>
      <c r="D162" s="36" t="s">
        <v>138</v>
      </c>
      <c r="E162" s="119">
        <f>SUM(E163:E165)</f>
        <v>10623</v>
      </c>
      <c r="F162" s="119">
        <f>SUM(F163:F165)</f>
        <v>16138</v>
      </c>
      <c r="G162" s="119">
        <f>SUM(G163:G165)</f>
        <v>16642.17</v>
      </c>
      <c r="H162" s="119">
        <f t="shared" si="10"/>
        <v>103.12411699095303</v>
      </c>
    </row>
    <row r="163" spans="1:8" ht="20.25" customHeight="1">
      <c r="A163" s="15"/>
      <c r="B163" s="10"/>
      <c r="C163" s="150" t="s">
        <v>80</v>
      </c>
      <c r="D163" s="2" t="s">
        <v>132</v>
      </c>
      <c r="E163" s="136"/>
      <c r="F163" s="136"/>
      <c r="G163" s="136">
        <v>694.45</v>
      </c>
      <c r="H163" s="136"/>
    </row>
    <row r="164" spans="1:8" ht="19.5" customHeight="1">
      <c r="A164" s="15"/>
      <c r="B164" s="10"/>
      <c r="C164" s="150" t="s">
        <v>77</v>
      </c>
      <c r="D164" s="2" t="s">
        <v>45</v>
      </c>
      <c r="E164" s="136">
        <v>10623</v>
      </c>
      <c r="F164" s="136">
        <v>10623</v>
      </c>
      <c r="G164" s="136">
        <v>10437.15</v>
      </c>
      <c r="H164" s="136">
        <f>G164/F164*100</f>
        <v>98.25049421067494</v>
      </c>
    </row>
    <row r="165" spans="1:8" ht="49.5" customHeight="1">
      <c r="A165" s="15"/>
      <c r="B165" s="10"/>
      <c r="C165" s="150" t="s">
        <v>166</v>
      </c>
      <c r="D165" s="2" t="s">
        <v>172</v>
      </c>
      <c r="E165" s="136"/>
      <c r="F165" s="136">
        <v>5515</v>
      </c>
      <c r="G165" s="136">
        <v>5510.57</v>
      </c>
      <c r="H165" s="136">
        <f>G165/F165*100</f>
        <v>99.91967361740707</v>
      </c>
    </row>
    <row r="166" spans="1:8" ht="20.25" customHeight="1">
      <c r="A166" s="116"/>
      <c r="B166" s="10" t="s">
        <v>51</v>
      </c>
      <c r="C166" s="151"/>
      <c r="D166" s="36" t="s">
        <v>101</v>
      </c>
      <c r="E166" s="119">
        <f>SUM(E167:E170)</f>
        <v>183000</v>
      </c>
      <c r="F166" s="119">
        <f>SUM(F167:F170)</f>
        <v>183000</v>
      </c>
      <c r="G166" s="119">
        <f>SUM(G167:G170)</f>
        <v>185674.96999999997</v>
      </c>
      <c r="H166" s="119">
        <f>G166/F166*100</f>
        <v>101.46173224043716</v>
      </c>
    </row>
    <row r="167" spans="1:8" ht="67.5" customHeight="1">
      <c r="A167" s="15"/>
      <c r="B167" s="10"/>
      <c r="C167" s="153" t="s">
        <v>75</v>
      </c>
      <c r="D167" s="2" t="s">
        <v>97</v>
      </c>
      <c r="E167" s="136">
        <v>19584</v>
      </c>
      <c r="F167" s="136">
        <v>19584</v>
      </c>
      <c r="G167" s="136">
        <v>20409</v>
      </c>
      <c r="H167" s="136">
        <f>G167/F167*100</f>
        <v>104.21262254901961</v>
      </c>
    </row>
    <row r="168" spans="1:8" ht="19.5" customHeight="1">
      <c r="A168" s="15"/>
      <c r="B168" s="20"/>
      <c r="C168" s="150" t="s">
        <v>81</v>
      </c>
      <c r="D168" s="2" t="s">
        <v>48</v>
      </c>
      <c r="E168" s="136">
        <v>163216</v>
      </c>
      <c r="F168" s="136">
        <v>157616</v>
      </c>
      <c r="G168" s="136">
        <v>158795.4</v>
      </c>
      <c r="H168" s="136">
        <f>G168/F168*100</f>
        <v>100.74827428687443</v>
      </c>
    </row>
    <row r="169" spans="1:8" ht="20.25" customHeight="1">
      <c r="A169" s="15"/>
      <c r="B169" s="20"/>
      <c r="C169" s="150" t="s">
        <v>80</v>
      </c>
      <c r="D169" s="2" t="s">
        <v>132</v>
      </c>
      <c r="E169" s="136"/>
      <c r="F169" s="136"/>
      <c r="G169" s="136">
        <v>680.33</v>
      </c>
      <c r="H169" s="136"/>
    </row>
    <row r="170" spans="1:8" ht="20.25" customHeight="1">
      <c r="A170" s="15"/>
      <c r="B170" s="20"/>
      <c r="C170" s="150" t="s">
        <v>77</v>
      </c>
      <c r="D170" s="2" t="s">
        <v>45</v>
      </c>
      <c r="E170" s="136">
        <v>200</v>
      </c>
      <c r="F170" s="136">
        <v>5800</v>
      </c>
      <c r="G170" s="136">
        <v>5790.24</v>
      </c>
      <c r="H170" s="136">
        <f>G170/F170*100</f>
        <v>99.83172413793103</v>
      </c>
    </row>
    <row r="171" spans="1:8" ht="20.25" customHeight="1">
      <c r="A171" s="15"/>
      <c r="B171" s="10" t="s">
        <v>153</v>
      </c>
      <c r="C171" s="156"/>
      <c r="D171" s="110" t="s">
        <v>154</v>
      </c>
      <c r="E171" s="119">
        <f>SUM(E172:E178)</f>
        <v>374025.4</v>
      </c>
      <c r="F171" s="119">
        <f>SUM(F172:F178)</f>
        <v>543141.18</v>
      </c>
      <c r="G171" s="119">
        <f>SUM(G172:G178)</f>
        <v>540068.0100000001</v>
      </c>
      <c r="H171" s="119">
        <f>G171/F171*100</f>
        <v>99.43418578572887</v>
      </c>
    </row>
    <row r="172" spans="1:8" ht="48.75" customHeight="1">
      <c r="A172" s="15"/>
      <c r="B172" s="10"/>
      <c r="C172" s="178" t="s">
        <v>204</v>
      </c>
      <c r="D172" s="173" t="s">
        <v>215</v>
      </c>
      <c r="E172" s="119"/>
      <c r="F172" s="177">
        <v>2191.48</v>
      </c>
      <c r="G172" s="177">
        <v>1887.04</v>
      </c>
      <c r="H172" s="136">
        <f>G172/F172*100</f>
        <v>86.10801832551518</v>
      </c>
    </row>
    <row r="173" spans="1:8" ht="45.75" customHeight="1">
      <c r="A173" s="15"/>
      <c r="B173" s="10"/>
      <c r="C173" s="178" t="s">
        <v>205</v>
      </c>
      <c r="D173" s="173" t="s">
        <v>215</v>
      </c>
      <c r="E173" s="119"/>
      <c r="F173" s="177">
        <v>1028.92</v>
      </c>
      <c r="G173" s="177">
        <v>885.79</v>
      </c>
      <c r="H173" s="136">
        <f>G173/F173*100</f>
        <v>86.08929751584185</v>
      </c>
    </row>
    <row r="174" spans="1:8" ht="44.25" customHeight="1">
      <c r="A174" s="15"/>
      <c r="B174" s="103"/>
      <c r="C174" s="153" t="s">
        <v>166</v>
      </c>
      <c r="D174" s="2" t="s">
        <v>172</v>
      </c>
      <c r="E174" s="136"/>
      <c r="F174" s="136">
        <v>106723</v>
      </c>
      <c r="G174" s="136">
        <v>104799.19</v>
      </c>
      <c r="H174" s="136">
        <f aca="true" t="shared" si="11" ref="H174:H183">G174/F174*100</f>
        <v>98.19738013361695</v>
      </c>
    </row>
    <row r="175" spans="1:8" ht="71.25" customHeight="1">
      <c r="A175" s="15"/>
      <c r="B175" s="103"/>
      <c r="C175" s="153" t="s">
        <v>150</v>
      </c>
      <c r="D175" s="2" t="s">
        <v>152</v>
      </c>
      <c r="E175" s="136">
        <v>253738.83</v>
      </c>
      <c r="F175" s="136">
        <v>283093.13</v>
      </c>
      <c r="G175" s="136">
        <v>283093.13</v>
      </c>
      <c r="H175" s="136">
        <f t="shared" si="11"/>
        <v>100</v>
      </c>
    </row>
    <row r="176" spans="1:8" ht="70.5" customHeight="1">
      <c r="A176" s="15"/>
      <c r="B176" s="20"/>
      <c r="C176" s="150" t="s">
        <v>151</v>
      </c>
      <c r="D176" s="2" t="s">
        <v>152</v>
      </c>
      <c r="E176" s="136">
        <v>120286.57</v>
      </c>
      <c r="F176" s="136">
        <v>134068.64</v>
      </c>
      <c r="G176" s="136">
        <v>134068.64</v>
      </c>
      <c r="H176" s="136">
        <f t="shared" si="11"/>
        <v>100</v>
      </c>
    </row>
    <row r="177" spans="1:8" ht="47.25" customHeight="1">
      <c r="A177" s="15"/>
      <c r="B177" s="20"/>
      <c r="C177" s="150" t="s">
        <v>206</v>
      </c>
      <c r="D177" s="2" t="s">
        <v>214</v>
      </c>
      <c r="E177" s="136"/>
      <c r="F177" s="136">
        <v>10887.64</v>
      </c>
      <c r="G177" s="136">
        <v>10434.92</v>
      </c>
      <c r="H177" s="136">
        <f t="shared" si="11"/>
        <v>95.84189043722975</v>
      </c>
    </row>
    <row r="178" spans="1:8" ht="47.25" customHeight="1">
      <c r="A178" s="15"/>
      <c r="B178" s="20"/>
      <c r="C178" s="150" t="s">
        <v>207</v>
      </c>
      <c r="D178" s="2" t="s">
        <v>214</v>
      </c>
      <c r="E178" s="136"/>
      <c r="F178" s="136">
        <v>5148.37</v>
      </c>
      <c r="G178" s="136">
        <v>4899.3</v>
      </c>
      <c r="H178" s="136">
        <f t="shared" si="11"/>
        <v>95.16215811994864</v>
      </c>
    </row>
    <row r="179" spans="1:8" ht="21" customHeight="1">
      <c r="A179" s="116" t="s">
        <v>67</v>
      </c>
      <c r="B179" s="103"/>
      <c r="C179" s="151"/>
      <c r="D179" s="117" t="s">
        <v>68</v>
      </c>
      <c r="E179" s="137">
        <f>E180+E186</f>
        <v>275000</v>
      </c>
      <c r="F179" s="137">
        <f>F180+F186</f>
        <v>286500</v>
      </c>
      <c r="G179" s="137">
        <f>G180+G186</f>
        <v>290238.42000000004</v>
      </c>
      <c r="H179" s="137">
        <f>H180+H186</f>
        <v>99.51647818499129</v>
      </c>
    </row>
    <row r="180" spans="1:8" ht="24" customHeight="1">
      <c r="A180" s="15"/>
      <c r="B180" s="10" t="s">
        <v>69</v>
      </c>
      <c r="C180" s="160"/>
      <c r="D180" s="36" t="s">
        <v>114</v>
      </c>
      <c r="E180" s="127">
        <f>SUM(E181:E185)</f>
        <v>275000</v>
      </c>
      <c r="F180" s="127">
        <f>SUM(F181:F185)</f>
        <v>286500</v>
      </c>
      <c r="G180" s="127">
        <f>SUM(G181:G185)</f>
        <v>285114.71</v>
      </c>
      <c r="H180" s="127">
        <f t="shared" si="11"/>
        <v>99.51647818499129</v>
      </c>
    </row>
    <row r="181" spans="1:8" ht="22.5" customHeight="1">
      <c r="A181" s="15"/>
      <c r="B181" s="20"/>
      <c r="C181" s="150" t="s">
        <v>81</v>
      </c>
      <c r="D181" s="2" t="s">
        <v>48</v>
      </c>
      <c r="E181" s="129">
        <v>65000</v>
      </c>
      <c r="F181" s="129">
        <v>73000</v>
      </c>
      <c r="G181" s="129">
        <v>71515</v>
      </c>
      <c r="H181" s="136">
        <f t="shared" si="11"/>
        <v>97.96575342465754</v>
      </c>
    </row>
    <row r="182" spans="1:8" ht="22.5" customHeight="1">
      <c r="A182" s="15"/>
      <c r="B182" s="20"/>
      <c r="C182" s="150" t="s">
        <v>80</v>
      </c>
      <c r="D182" s="2" t="s">
        <v>132</v>
      </c>
      <c r="E182" s="129"/>
      <c r="F182" s="129"/>
      <c r="G182" s="129">
        <v>194.25</v>
      </c>
      <c r="H182" s="136"/>
    </row>
    <row r="183" spans="1:8" ht="53.25" customHeight="1">
      <c r="A183" s="15"/>
      <c r="B183" s="20"/>
      <c r="C183" s="150" t="s">
        <v>82</v>
      </c>
      <c r="D183" s="2" t="s">
        <v>128</v>
      </c>
      <c r="E183" s="129">
        <v>210000</v>
      </c>
      <c r="F183" s="129">
        <v>210000</v>
      </c>
      <c r="G183" s="129">
        <v>210000</v>
      </c>
      <c r="H183" s="136">
        <f t="shared" si="11"/>
        <v>100</v>
      </c>
    </row>
    <row r="184" spans="1:8" ht="47.25" customHeight="1">
      <c r="A184" s="15"/>
      <c r="B184" s="20"/>
      <c r="C184" s="150" t="s">
        <v>179</v>
      </c>
      <c r="D184" s="2" t="s">
        <v>199</v>
      </c>
      <c r="E184" s="129"/>
      <c r="F184" s="129">
        <v>1500</v>
      </c>
      <c r="G184" s="129">
        <v>1500</v>
      </c>
      <c r="H184" s="136">
        <f>G184/F184*100</f>
        <v>100</v>
      </c>
    </row>
    <row r="185" spans="1:8" ht="57" customHeight="1">
      <c r="A185" s="15"/>
      <c r="B185" s="20"/>
      <c r="C185" s="150" t="s">
        <v>139</v>
      </c>
      <c r="D185" s="2" t="s">
        <v>140</v>
      </c>
      <c r="E185" s="129"/>
      <c r="F185" s="129">
        <v>2000</v>
      </c>
      <c r="G185" s="129">
        <v>1905.46</v>
      </c>
      <c r="H185" s="136">
        <f>G185/F185*100</f>
        <v>95.273</v>
      </c>
    </row>
    <row r="186" spans="1:8" ht="27.75" customHeight="1">
      <c r="A186" s="15"/>
      <c r="B186" s="10" t="s">
        <v>194</v>
      </c>
      <c r="C186" s="160"/>
      <c r="D186" s="36" t="s">
        <v>226</v>
      </c>
      <c r="E186" s="127">
        <f>SUM(E187)</f>
        <v>0</v>
      </c>
      <c r="F186" s="127">
        <f>SUM(F187)</f>
        <v>0</v>
      </c>
      <c r="G186" s="127">
        <f>SUM(G187)</f>
        <v>5123.71</v>
      </c>
      <c r="H186" s="127">
        <f>SUM(H187)</f>
        <v>0</v>
      </c>
    </row>
    <row r="187" spans="1:8" ht="45" customHeight="1">
      <c r="A187" s="15"/>
      <c r="B187" s="20"/>
      <c r="C187" s="150" t="s">
        <v>191</v>
      </c>
      <c r="D187" s="120" t="s">
        <v>195</v>
      </c>
      <c r="E187" s="129"/>
      <c r="F187" s="129"/>
      <c r="G187" s="129">
        <v>5123.71</v>
      </c>
      <c r="H187" s="136"/>
    </row>
    <row r="188" spans="1:8" ht="30.75" customHeight="1">
      <c r="A188" s="141"/>
      <c r="B188" s="20"/>
      <c r="C188" s="150"/>
      <c r="D188" s="142" t="s">
        <v>11</v>
      </c>
      <c r="E188" s="119">
        <f>E6+E9+E16+E23+E28+E36+E52+E60+E66+E77+E107+E115+E123+E148+E159+E179</f>
        <v>38093332</v>
      </c>
      <c r="F188" s="119">
        <f>F6+F9+F16+F23+F28+F36+F52+F60+F66+F77+F107+F115+F123+F148+F159+F179</f>
        <v>46320163.52999999</v>
      </c>
      <c r="G188" s="119">
        <f>G6+G9+G16+G23+G28+G36+G52+G60+G66+G77+G107+G115+G123+G148+G159+G179</f>
        <v>44137237.940000005</v>
      </c>
      <c r="H188" s="119">
        <f>G188/F188*100</f>
        <v>95.28731026913113</v>
      </c>
    </row>
    <row r="189" spans="1:8" ht="20.25" customHeight="1" hidden="1">
      <c r="A189" s="39"/>
      <c r="B189" s="44"/>
      <c r="C189" s="163"/>
      <c r="D189" s="105" t="s">
        <v>143</v>
      </c>
      <c r="E189" s="107">
        <v>666664</v>
      </c>
      <c r="F189" s="115"/>
      <c r="G189" s="115"/>
      <c r="H189" s="115"/>
    </row>
    <row r="190" spans="1:8" ht="4.5" customHeight="1" hidden="1">
      <c r="A190" s="39"/>
      <c r="B190" s="40"/>
      <c r="C190" s="164"/>
      <c r="E190" s="106">
        <f>E188+E189</f>
        <v>38759996</v>
      </c>
      <c r="F190" s="115"/>
      <c r="G190" s="115"/>
      <c r="H190" s="115"/>
    </row>
    <row r="191" spans="1:8" ht="36" customHeight="1">
      <c r="A191" s="39"/>
      <c r="B191" s="40"/>
      <c r="C191" s="163"/>
      <c r="D191" s="146" t="s">
        <v>105</v>
      </c>
      <c r="E191" s="38"/>
      <c r="F191" s="115"/>
      <c r="G191" s="115"/>
      <c r="H191" s="115"/>
    </row>
    <row r="192" spans="1:8" ht="42.75" customHeight="1">
      <c r="A192" s="46"/>
      <c r="B192" s="54"/>
      <c r="C192" s="165"/>
      <c r="D192" s="147" t="s">
        <v>176</v>
      </c>
      <c r="E192" s="51"/>
      <c r="F192" s="115"/>
      <c r="G192" s="115"/>
      <c r="H192" s="115"/>
    </row>
    <row r="193" spans="1:8" ht="23.25" customHeight="1">
      <c r="A193" s="55"/>
      <c r="B193" s="44"/>
      <c r="C193" s="163"/>
      <c r="D193" s="42" t="s">
        <v>175</v>
      </c>
      <c r="E193" s="50"/>
      <c r="F193" s="115"/>
      <c r="G193" s="115"/>
      <c r="H193" s="115"/>
    </row>
    <row r="194" spans="1:8" ht="21.75" customHeight="1">
      <c r="A194" s="55"/>
      <c r="B194" s="40"/>
      <c r="C194" s="166"/>
      <c r="D194" s="42" t="s">
        <v>174</v>
      </c>
      <c r="E194" s="45"/>
      <c r="F194" s="115"/>
      <c r="G194" s="115"/>
      <c r="H194" s="115"/>
    </row>
    <row r="195" spans="1:8" ht="21.75" customHeight="1">
      <c r="A195" s="55"/>
      <c r="B195" s="44"/>
      <c r="C195" s="163"/>
      <c r="D195" s="42" t="s">
        <v>177</v>
      </c>
      <c r="E195" s="50"/>
      <c r="F195" s="115"/>
      <c r="G195" s="115"/>
      <c r="H195" s="115"/>
    </row>
    <row r="196" spans="1:8" ht="20.25" customHeight="1">
      <c r="A196" s="55"/>
      <c r="B196" s="40"/>
      <c r="C196" s="166"/>
      <c r="D196" s="42" t="s">
        <v>178</v>
      </c>
      <c r="E196" s="45"/>
      <c r="F196" s="115"/>
      <c r="G196" s="115"/>
      <c r="H196" s="115"/>
    </row>
  </sheetData>
  <mergeCells count="6">
    <mergeCell ref="G3:G4"/>
    <mergeCell ref="H3:H4"/>
    <mergeCell ref="A3:C3"/>
    <mergeCell ref="D3:D4"/>
    <mergeCell ref="E3:E4"/>
    <mergeCell ref="F3:F4"/>
  </mergeCells>
  <printOptions horizontalCentered="1"/>
  <pageMargins left="0.1968503937007874" right="0.1968503937007874" top="0.7874015748031497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40">
      <selection activeCell="A2" sqref="A2:H53"/>
    </sheetView>
  </sheetViews>
  <sheetFormatPr defaultColWidth="9.00390625" defaultRowHeight="12.75"/>
  <cols>
    <col min="1" max="1" width="10.375" style="0" customWidth="1"/>
    <col min="2" max="2" width="11.125" style="0" customWidth="1"/>
    <col min="3" max="3" width="11.25390625" style="0" customWidth="1"/>
    <col min="4" max="4" width="40.75390625" style="0" customWidth="1"/>
    <col min="5" max="5" width="15.00390625" style="0" customWidth="1"/>
    <col min="6" max="6" width="14.875" style="0" customWidth="1"/>
    <col min="7" max="7" width="15.25390625" style="0" customWidth="1"/>
    <col min="8" max="8" width="15.125" style="0" customWidth="1"/>
  </cols>
  <sheetData>
    <row r="1" ht="21.75" customHeight="1">
      <c r="A1" s="3"/>
    </row>
    <row r="2" spans="1:3" ht="20.25" customHeight="1">
      <c r="A2" s="1" t="s">
        <v>217</v>
      </c>
      <c r="C2" s="1"/>
    </row>
    <row r="3" spans="1:3" ht="14.25" customHeight="1">
      <c r="A3" s="1"/>
      <c r="C3" s="1"/>
    </row>
    <row r="4" spans="1:3" ht="4.5" customHeight="1">
      <c r="A4" s="3"/>
      <c r="C4" s="1"/>
    </row>
    <row r="5" spans="1:8" ht="19.5" customHeight="1">
      <c r="A5" s="191" t="s">
        <v>16</v>
      </c>
      <c r="B5" s="191"/>
      <c r="C5" s="191"/>
      <c r="D5" s="192" t="s">
        <v>14</v>
      </c>
      <c r="E5" s="190" t="s">
        <v>186</v>
      </c>
      <c r="F5" s="187" t="s">
        <v>156</v>
      </c>
      <c r="G5" s="187" t="s">
        <v>157</v>
      </c>
      <c r="H5" s="187" t="s">
        <v>158</v>
      </c>
    </row>
    <row r="6" spans="1:8" ht="21" customHeight="1">
      <c r="A6" s="143" t="s">
        <v>0</v>
      </c>
      <c r="B6" s="143" t="s">
        <v>1</v>
      </c>
      <c r="C6" s="143" t="s">
        <v>15</v>
      </c>
      <c r="D6" s="192"/>
      <c r="E6" s="190"/>
      <c r="F6" s="188"/>
      <c r="G6" s="188"/>
      <c r="H6" s="188"/>
    </row>
    <row r="7" spans="1:8" ht="12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20.25" customHeight="1">
      <c r="A8" s="116" t="s">
        <v>18</v>
      </c>
      <c r="B8" s="103"/>
      <c r="C8" s="103"/>
      <c r="D8" s="117" t="s">
        <v>22</v>
      </c>
      <c r="E8" s="133">
        <f aca="true" t="shared" si="0" ref="E8:G9">E9</f>
        <v>40000</v>
      </c>
      <c r="F8" s="134">
        <f t="shared" si="0"/>
        <v>40000</v>
      </c>
      <c r="G8" s="134">
        <f t="shared" si="0"/>
        <v>39235</v>
      </c>
      <c r="H8" s="134">
        <f aca="true" t="shared" si="1" ref="H8:H44">G8/F8*100</f>
        <v>98.0875</v>
      </c>
    </row>
    <row r="9" spans="1:8" ht="33" customHeight="1">
      <c r="A9" s="125"/>
      <c r="B9" s="10" t="s">
        <v>19</v>
      </c>
      <c r="C9" s="10"/>
      <c r="D9" s="7" t="s">
        <v>23</v>
      </c>
      <c r="E9" s="118">
        <f t="shared" si="0"/>
        <v>40000</v>
      </c>
      <c r="F9" s="119">
        <f t="shared" si="0"/>
        <v>40000</v>
      </c>
      <c r="G9" s="119">
        <f t="shared" si="0"/>
        <v>39235</v>
      </c>
      <c r="H9" s="119">
        <f t="shared" si="1"/>
        <v>98.0875</v>
      </c>
    </row>
    <row r="10" spans="1:8" ht="57" customHeight="1">
      <c r="A10" s="15"/>
      <c r="B10" s="20"/>
      <c r="C10" s="10" t="s">
        <v>73</v>
      </c>
      <c r="D10" s="2" t="s">
        <v>106</v>
      </c>
      <c r="E10" s="135">
        <v>40000</v>
      </c>
      <c r="F10" s="135">
        <v>40000</v>
      </c>
      <c r="G10" s="136">
        <v>39235</v>
      </c>
      <c r="H10" s="136">
        <f t="shared" si="1"/>
        <v>98.0875</v>
      </c>
    </row>
    <row r="11" spans="1:8" ht="19.5" customHeight="1">
      <c r="A11" s="116" t="s">
        <v>24</v>
      </c>
      <c r="B11" s="103"/>
      <c r="C11" s="104"/>
      <c r="D11" s="117" t="s">
        <v>25</v>
      </c>
      <c r="E11" s="168">
        <f aca="true" t="shared" si="2" ref="E11:G12">E12</f>
        <v>22000</v>
      </c>
      <c r="F11" s="137">
        <f t="shared" si="2"/>
        <v>22000</v>
      </c>
      <c r="G11" s="137">
        <f t="shared" si="2"/>
        <v>17574</v>
      </c>
      <c r="H11" s="134">
        <f t="shared" si="1"/>
        <v>79.88181818181819</v>
      </c>
    </row>
    <row r="12" spans="1:8" ht="32.25" customHeight="1">
      <c r="A12" s="15"/>
      <c r="B12" s="10" t="s">
        <v>26</v>
      </c>
      <c r="C12" s="11"/>
      <c r="D12" s="7" t="s">
        <v>4</v>
      </c>
      <c r="E12" s="126">
        <f t="shared" si="2"/>
        <v>22000</v>
      </c>
      <c r="F12" s="127">
        <f t="shared" si="2"/>
        <v>22000</v>
      </c>
      <c r="G12" s="127">
        <f t="shared" si="2"/>
        <v>17574</v>
      </c>
      <c r="H12" s="119">
        <f t="shared" si="1"/>
        <v>79.88181818181819</v>
      </c>
    </row>
    <row r="13" spans="1:8" ht="51" customHeight="1">
      <c r="A13" s="15"/>
      <c r="B13" s="20"/>
      <c r="C13" s="11" t="s">
        <v>73</v>
      </c>
      <c r="D13" s="2" t="s">
        <v>106</v>
      </c>
      <c r="E13" s="128">
        <v>22000</v>
      </c>
      <c r="F13" s="128">
        <v>22000</v>
      </c>
      <c r="G13" s="129">
        <v>17574</v>
      </c>
      <c r="H13" s="136">
        <f t="shared" si="1"/>
        <v>79.88181818181819</v>
      </c>
    </row>
    <row r="14" spans="1:8" ht="19.5" customHeight="1">
      <c r="A14" s="130">
        <v>710</v>
      </c>
      <c r="B14" s="131"/>
      <c r="C14" s="132"/>
      <c r="D14" s="117" t="s">
        <v>21</v>
      </c>
      <c r="E14" s="133">
        <f>E15+E17+E19</f>
        <v>259000</v>
      </c>
      <c r="F14" s="134">
        <f>F15+F17+F19</f>
        <v>280713</v>
      </c>
      <c r="G14" s="134">
        <f>G15+G17+G19</f>
        <v>276141.05</v>
      </c>
      <c r="H14" s="134">
        <f t="shared" si="1"/>
        <v>98.37130806197077</v>
      </c>
    </row>
    <row r="15" spans="1:8" ht="34.5" customHeight="1">
      <c r="A15" s="122"/>
      <c r="B15" s="6">
        <v>71013</v>
      </c>
      <c r="C15" s="6"/>
      <c r="D15" s="7" t="s">
        <v>42</v>
      </c>
      <c r="E15" s="118">
        <f>E16</f>
        <v>30000</v>
      </c>
      <c r="F15" s="119">
        <f>F16</f>
        <v>30000</v>
      </c>
      <c r="G15" s="119">
        <f>G16</f>
        <v>30000</v>
      </c>
      <c r="H15" s="119">
        <f t="shared" si="1"/>
        <v>100</v>
      </c>
    </row>
    <row r="16" spans="1:8" ht="50.25" customHeight="1">
      <c r="A16" s="122"/>
      <c r="B16" s="26"/>
      <c r="C16" s="6">
        <v>2110</v>
      </c>
      <c r="D16" s="2" t="s">
        <v>106</v>
      </c>
      <c r="E16" s="135">
        <v>30000</v>
      </c>
      <c r="F16" s="135">
        <v>30000</v>
      </c>
      <c r="G16" s="136">
        <v>30000</v>
      </c>
      <c r="H16" s="136">
        <f t="shared" si="1"/>
        <v>100</v>
      </c>
    </row>
    <row r="17" spans="1:8" ht="34.5" customHeight="1">
      <c r="A17" s="122"/>
      <c r="B17" s="6">
        <v>71014</v>
      </c>
      <c r="C17" s="6"/>
      <c r="D17" s="7" t="s">
        <v>3</v>
      </c>
      <c r="E17" s="118">
        <f>E18</f>
        <v>35000</v>
      </c>
      <c r="F17" s="119">
        <f>F18</f>
        <v>35000</v>
      </c>
      <c r="G17" s="119">
        <f>G18</f>
        <v>35000</v>
      </c>
      <c r="H17" s="119">
        <f t="shared" si="1"/>
        <v>100</v>
      </c>
    </row>
    <row r="18" spans="1:8" ht="53.25" customHeight="1">
      <c r="A18" s="122"/>
      <c r="B18" s="26"/>
      <c r="C18" s="6">
        <v>2110</v>
      </c>
      <c r="D18" s="2" t="s">
        <v>106</v>
      </c>
      <c r="E18" s="135">
        <v>35000</v>
      </c>
      <c r="F18" s="135">
        <v>35000</v>
      </c>
      <c r="G18" s="136">
        <v>35000</v>
      </c>
      <c r="H18" s="136">
        <f t="shared" si="1"/>
        <v>100</v>
      </c>
    </row>
    <row r="19" spans="1:8" ht="21" customHeight="1">
      <c r="A19" s="122"/>
      <c r="B19" s="6">
        <v>71015</v>
      </c>
      <c r="C19" s="6"/>
      <c r="D19" s="7" t="s">
        <v>33</v>
      </c>
      <c r="E19" s="118">
        <f>E20+E21</f>
        <v>194000</v>
      </c>
      <c r="F19" s="119">
        <f>F20+F21</f>
        <v>215713</v>
      </c>
      <c r="G19" s="119">
        <f>G20+G21</f>
        <v>211141.05</v>
      </c>
      <c r="H19" s="119">
        <f t="shared" si="1"/>
        <v>97.88054034759148</v>
      </c>
    </row>
    <row r="20" spans="1:8" ht="57" customHeight="1">
      <c r="A20" s="122"/>
      <c r="B20" s="26"/>
      <c r="C20" s="6">
        <v>2110</v>
      </c>
      <c r="D20" s="2" t="s">
        <v>106</v>
      </c>
      <c r="E20" s="135">
        <v>187000</v>
      </c>
      <c r="F20" s="136">
        <v>215713</v>
      </c>
      <c r="G20" s="136">
        <v>211141.05</v>
      </c>
      <c r="H20" s="136">
        <f t="shared" si="1"/>
        <v>97.88054034759148</v>
      </c>
    </row>
    <row r="21" spans="1:8" ht="54" customHeight="1">
      <c r="A21" s="122"/>
      <c r="B21" s="26"/>
      <c r="C21" s="6">
        <v>6410</v>
      </c>
      <c r="D21" s="2" t="s">
        <v>107</v>
      </c>
      <c r="E21" s="135">
        <v>7000</v>
      </c>
      <c r="F21" s="136"/>
      <c r="G21" s="136"/>
      <c r="H21" s="136"/>
    </row>
    <row r="22" spans="1:8" ht="19.5" customHeight="1">
      <c r="A22" s="130">
        <v>750</v>
      </c>
      <c r="B22" s="131"/>
      <c r="C22" s="132"/>
      <c r="D22" s="117" t="s">
        <v>32</v>
      </c>
      <c r="E22" s="133">
        <f>E23+E25</f>
        <v>161488</v>
      </c>
      <c r="F22" s="134">
        <f>F23+F25</f>
        <v>161159</v>
      </c>
      <c r="G22" s="134">
        <f>G23+G25</f>
        <v>161159</v>
      </c>
      <c r="H22" s="134">
        <f t="shared" si="1"/>
        <v>100</v>
      </c>
    </row>
    <row r="23" spans="1:8" ht="19.5" customHeight="1">
      <c r="A23" s="122"/>
      <c r="B23" s="6">
        <v>75011</v>
      </c>
      <c r="C23" s="6"/>
      <c r="D23" s="7" t="s">
        <v>7</v>
      </c>
      <c r="E23" s="118">
        <f>E24</f>
        <v>141488</v>
      </c>
      <c r="F23" s="119">
        <f>F24</f>
        <v>141488</v>
      </c>
      <c r="G23" s="119">
        <f>G24</f>
        <v>141488</v>
      </c>
      <c r="H23" s="119">
        <f t="shared" si="1"/>
        <v>100</v>
      </c>
    </row>
    <row r="24" spans="1:8" ht="54" customHeight="1">
      <c r="A24" s="122"/>
      <c r="B24" s="26"/>
      <c r="C24" s="6">
        <v>2110</v>
      </c>
      <c r="D24" s="2" t="s">
        <v>106</v>
      </c>
      <c r="E24" s="135">
        <v>141488</v>
      </c>
      <c r="F24" s="135">
        <v>141488</v>
      </c>
      <c r="G24" s="136">
        <v>141488</v>
      </c>
      <c r="H24" s="136">
        <f t="shared" si="1"/>
        <v>100</v>
      </c>
    </row>
    <row r="25" spans="1:8" ht="18.75" customHeight="1">
      <c r="A25" s="122"/>
      <c r="B25" s="6">
        <v>75045</v>
      </c>
      <c r="C25" s="6"/>
      <c r="D25" s="7" t="s">
        <v>8</v>
      </c>
      <c r="E25" s="118">
        <f>E26</f>
        <v>20000</v>
      </c>
      <c r="F25" s="119">
        <f>F26</f>
        <v>19671</v>
      </c>
      <c r="G25" s="119">
        <f>G26</f>
        <v>19671</v>
      </c>
      <c r="H25" s="119">
        <f t="shared" si="1"/>
        <v>100</v>
      </c>
    </row>
    <row r="26" spans="1:8" ht="60.75" customHeight="1">
      <c r="A26" s="122"/>
      <c r="B26" s="26"/>
      <c r="C26" s="6">
        <v>2110</v>
      </c>
      <c r="D26" s="2" t="s">
        <v>106</v>
      </c>
      <c r="E26" s="135">
        <v>20000</v>
      </c>
      <c r="F26" s="135">
        <v>19671</v>
      </c>
      <c r="G26" s="135">
        <v>19671</v>
      </c>
      <c r="H26" s="136">
        <f t="shared" si="1"/>
        <v>100</v>
      </c>
    </row>
    <row r="27" spans="1:8" ht="36.75" customHeight="1">
      <c r="A27" s="116" t="s">
        <v>34</v>
      </c>
      <c r="B27" s="103"/>
      <c r="C27" s="103"/>
      <c r="D27" s="117" t="s">
        <v>35</v>
      </c>
      <c r="E27" s="133">
        <f>E28+E31</f>
        <v>2520013</v>
      </c>
      <c r="F27" s="134">
        <f>F28+F31</f>
        <v>2882133</v>
      </c>
      <c r="G27" s="134">
        <f>G28+G31</f>
        <v>2881542.98</v>
      </c>
      <c r="H27" s="134">
        <f t="shared" si="1"/>
        <v>99.97952835625559</v>
      </c>
    </row>
    <row r="28" spans="1:8" ht="36" customHeight="1">
      <c r="A28" s="15"/>
      <c r="B28" s="10" t="s">
        <v>37</v>
      </c>
      <c r="C28" s="16"/>
      <c r="D28" s="7" t="s">
        <v>36</v>
      </c>
      <c r="E28" s="126">
        <f>E29+E30</f>
        <v>2519613</v>
      </c>
      <c r="F28" s="126">
        <f>F29+F30</f>
        <v>2881733</v>
      </c>
      <c r="G28" s="126">
        <f>G29+G30</f>
        <v>2881142.98</v>
      </c>
      <c r="H28" s="119">
        <f t="shared" si="1"/>
        <v>99.97952551468161</v>
      </c>
    </row>
    <row r="29" spans="1:8" ht="50.25" customHeight="1">
      <c r="A29" s="15"/>
      <c r="B29" s="10"/>
      <c r="C29" s="10" t="s">
        <v>73</v>
      </c>
      <c r="D29" s="2" t="s">
        <v>106</v>
      </c>
      <c r="E29" s="135">
        <v>2519613</v>
      </c>
      <c r="F29" s="136">
        <v>2826733</v>
      </c>
      <c r="G29" s="136">
        <v>2826732.98</v>
      </c>
      <c r="H29" s="136">
        <f t="shared" si="1"/>
        <v>99.99999929246943</v>
      </c>
    </row>
    <row r="30" spans="1:8" ht="53.25" customHeight="1">
      <c r="A30" s="15"/>
      <c r="B30" s="10"/>
      <c r="C30" s="10" t="s">
        <v>109</v>
      </c>
      <c r="D30" s="2" t="s">
        <v>107</v>
      </c>
      <c r="E30" s="135"/>
      <c r="F30" s="136">
        <v>55000</v>
      </c>
      <c r="G30" s="136">
        <v>54410</v>
      </c>
      <c r="H30" s="136">
        <f t="shared" si="1"/>
        <v>98.92727272727274</v>
      </c>
    </row>
    <row r="31" spans="1:8" ht="20.25" customHeight="1">
      <c r="A31" s="15"/>
      <c r="B31" s="10" t="s">
        <v>65</v>
      </c>
      <c r="C31" s="16"/>
      <c r="D31" s="7" t="s">
        <v>70</v>
      </c>
      <c r="E31" s="126">
        <f>E32</f>
        <v>400</v>
      </c>
      <c r="F31" s="127">
        <f>F32</f>
        <v>400</v>
      </c>
      <c r="G31" s="127">
        <f>G32</f>
        <v>400</v>
      </c>
      <c r="H31" s="119">
        <f t="shared" si="1"/>
        <v>100</v>
      </c>
    </row>
    <row r="32" spans="1:8" ht="53.25" customHeight="1">
      <c r="A32" s="15"/>
      <c r="B32" s="10"/>
      <c r="C32" s="10" t="s">
        <v>73</v>
      </c>
      <c r="D32" s="2" t="s">
        <v>106</v>
      </c>
      <c r="E32" s="135">
        <v>400</v>
      </c>
      <c r="F32" s="136">
        <v>400</v>
      </c>
      <c r="G32" s="136">
        <v>400</v>
      </c>
      <c r="H32" s="136">
        <f t="shared" si="1"/>
        <v>100</v>
      </c>
    </row>
    <row r="33" spans="1:8" ht="19.5" customHeight="1">
      <c r="A33" s="116" t="s">
        <v>27</v>
      </c>
      <c r="B33" s="103"/>
      <c r="C33" s="104"/>
      <c r="D33" s="117" t="s">
        <v>5</v>
      </c>
      <c r="E33" s="137">
        <f>E34+E36</f>
        <v>1034000</v>
      </c>
      <c r="F33" s="137">
        <f>F34+F36</f>
        <v>1196467</v>
      </c>
      <c r="G33" s="137">
        <f>G34+G36</f>
        <v>1158182.42</v>
      </c>
      <c r="H33" s="134">
        <f t="shared" si="1"/>
        <v>96.80019758171349</v>
      </c>
    </row>
    <row r="34" spans="1:8" ht="20.25" customHeight="1">
      <c r="A34" s="116"/>
      <c r="B34" s="103" t="s">
        <v>209</v>
      </c>
      <c r="C34" s="104"/>
      <c r="D34" s="180" t="s">
        <v>218</v>
      </c>
      <c r="E34" s="137"/>
      <c r="F34" s="181">
        <f>F35</f>
        <v>350000</v>
      </c>
      <c r="G34" s="181">
        <f>G35</f>
        <v>350000</v>
      </c>
      <c r="H34" s="169">
        <f t="shared" si="1"/>
        <v>100</v>
      </c>
    </row>
    <row r="35" spans="1:8" ht="52.5" customHeight="1">
      <c r="A35" s="116"/>
      <c r="B35" s="103"/>
      <c r="C35" s="104" t="s">
        <v>109</v>
      </c>
      <c r="D35" s="2" t="s">
        <v>107</v>
      </c>
      <c r="E35" s="137"/>
      <c r="F35" s="174">
        <v>350000</v>
      </c>
      <c r="G35" s="174">
        <v>350000</v>
      </c>
      <c r="H35" s="177">
        <f t="shared" si="1"/>
        <v>100</v>
      </c>
    </row>
    <row r="36" spans="1:8" ht="61.5" customHeight="1">
      <c r="A36" s="15"/>
      <c r="B36" s="10" t="s">
        <v>28</v>
      </c>
      <c r="C36" s="16"/>
      <c r="D36" s="7" t="s">
        <v>219</v>
      </c>
      <c r="E36" s="126">
        <f>E37</f>
        <v>1034000</v>
      </c>
      <c r="F36" s="127">
        <f>F37</f>
        <v>846467</v>
      </c>
      <c r="G36" s="127">
        <f>G37</f>
        <v>808182.42</v>
      </c>
      <c r="H36" s="119">
        <f t="shared" si="1"/>
        <v>95.47713259938072</v>
      </c>
    </row>
    <row r="37" spans="1:8" ht="54" customHeight="1">
      <c r="A37" s="15"/>
      <c r="B37" s="15"/>
      <c r="C37" s="11" t="s">
        <v>73</v>
      </c>
      <c r="D37" s="2" t="s">
        <v>106</v>
      </c>
      <c r="E37" s="128">
        <v>1034000</v>
      </c>
      <c r="F37" s="129">
        <v>846467</v>
      </c>
      <c r="G37" s="129">
        <v>808182.42</v>
      </c>
      <c r="H37" s="136">
        <f t="shared" si="1"/>
        <v>95.47713259938072</v>
      </c>
    </row>
    <row r="38" spans="1:8" ht="24" customHeight="1">
      <c r="A38" s="116" t="s">
        <v>85</v>
      </c>
      <c r="B38" s="116"/>
      <c r="C38" s="104"/>
      <c r="D38" s="117" t="s">
        <v>88</v>
      </c>
      <c r="E38" s="133">
        <f aca="true" t="shared" si="3" ref="E38:G39">E39</f>
        <v>600000</v>
      </c>
      <c r="F38" s="134">
        <f t="shared" si="3"/>
        <v>738500</v>
      </c>
      <c r="G38" s="134">
        <f t="shared" si="3"/>
        <v>738500</v>
      </c>
      <c r="H38" s="134">
        <f t="shared" si="1"/>
        <v>100</v>
      </c>
    </row>
    <row r="39" spans="1:8" ht="24" customHeight="1">
      <c r="A39" s="15"/>
      <c r="B39" s="10" t="s">
        <v>87</v>
      </c>
      <c r="C39" s="16"/>
      <c r="D39" s="7" t="s">
        <v>66</v>
      </c>
      <c r="E39" s="126">
        <f t="shared" si="3"/>
        <v>600000</v>
      </c>
      <c r="F39" s="127">
        <f t="shared" si="3"/>
        <v>738500</v>
      </c>
      <c r="G39" s="127">
        <f t="shared" si="3"/>
        <v>738500</v>
      </c>
      <c r="H39" s="119">
        <f t="shared" si="1"/>
        <v>100</v>
      </c>
    </row>
    <row r="40" spans="1:8" ht="51.75" customHeight="1">
      <c r="A40" s="15"/>
      <c r="B40" s="10"/>
      <c r="C40" s="10" t="s">
        <v>73</v>
      </c>
      <c r="D40" s="2" t="s">
        <v>106</v>
      </c>
      <c r="E40" s="128">
        <v>600000</v>
      </c>
      <c r="F40" s="129">
        <v>738500</v>
      </c>
      <c r="G40" s="129">
        <v>738500</v>
      </c>
      <c r="H40" s="136">
        <f t="shared" si="1"/>
        <v>100</v>
      </c>
    </row>
    <row r="41" spans="1:8" ht="33" customHeight="1">
      <c r="A41" s="116" t="s">
        <v>29</v>
      </c>
      <c r="B41" s="116"/>
      <c r="C41" s="104"/>
      <c r="D41" s="117" t="s">
        <v>96</v>
      </c>
      <c r="E41" s="168">
        <f aca="true" t="shared" si="4" ref="E41:G42">E42</f>
        <v>69800</v>
      </c>
      <c r="F41" s="137">
        <f t="shared" si="4"/>
        <v>77300</v>
      </c>
      <c r="G41" s="137">
        <f t="shared" si="4"/>
        <v>77203.87</v>
      </c>
      <c r="H41" s="134">
        <f t="shared" si="1"/>
        <v>99.8756403622251</v>
      </c>
    </row>
    <row r="42" spans="1:8" ht="33" customHeight="1">
      <c r="A42" s="116"/>
      <c r="B42" s="10" t="s">
        <v>31</v>
      </c>
      <c r="C42" s="10"/>
      <c r="D42" s="7" t="s">
        <v>220</v>
      </c>
      <c r="E42" s="126">
        <f t="shared" si="4"/>
        <v>69800</v>
      </c>
      <c r="F42" s="127">
        <f t="shared" si="4"/>
        <v>77300</v>
      </c>
      <c r="G42" s="127">
        <f t="shared" si="4"/>
        <v>77203.87</v>
      </c>
      <c r="H42" s="119">
        <f t="shared" si="1"/>
        <v>99.8756403622251</v>
      </c>
    </row>
    <row r="43" spans="1:8" ht="54" customHeight="1">
      <c r="A43" s="116"/>
      <c r="B43" s="20"/>
      <c r="C43" s="10" t="s">
        <v>73</v>
      </c>
      <c r="D43" s="2" t="s">
        <v>106</v>
      </c>
      <c r="E43" s="128">
        <v>69800</v>
      </c>
      <c r="F43" s="129">
        <v>77300</v>
      </c>
      <c r="G43" s="129">
        <v>77203.87</v>
      </c>
      <c r="H43" s="136">
        <f t="shared" si="1"/>
        <v>99.8756403622251</v>
      </c>
    </row>
    <row r="44" spans="1:8" ht="24.75" customHeight="1">
      <c r="A44" s="141"/>
      <c r="B44" s="141"/>
      <c r="C44" s="14"/>
      <c r="D44" s="144" t="s">
        <v>11</v>
      </c>
      <c r="E44" s="119">
        <f>E8+E11+E14+E22+E27+E33+E38+E41</f>
        <v>4706301</v>
      </c>
      <c r="F44" s="119">
        <f>F8+F11+F14+F22+F27+F33+F38+F41</f>
        <v>5398272</v>
      </c>
      <c r="G44" s="119">
        <f>G8+G11+G14+G22+G27+G33+G38+G41</f>
        <v>5349538.319999999</v>
      </c>
      <c r="H44" s="119">
        <f t="shared" si="1"/>
        <v>99.09723555982357</v>
      </c>
    </row>
    <row r="45" spans="1:5" ht="5.25" customHeight="1">
      <c r="A45" s="56"/>
      <c r="B45" s="56"/>
      <c r="C45" s="47"/>
      <c r="D45" s="38"/>
      <c r="E45" s="60"/>
    </row>
    <row r="46" spans="1:5" ht="15" customHeight="1">
      <c r="A46" s="39"/>
      <c r="B46" s="44"/>
      <c r="C46" s="49"/>
      <c r="E46" s="52"/>
    </row>
    <row r="47" spans="1:5" ht="15" customHeight="1">
      <c r="A47" s="39"/>
      <c r="B47" s="44"/>
      <c r="C47" s="49"/>
      <c r="D47" s="145" t="s">
        <v>105</v>
      </c>
      <c r="E47" s="52"/>
    </row>
    <row r="48" spans="1:5" ht="11.25" customHeight="1">
      <c r="A48" s="39"/>
      <c r="B48" s="44"/>
      <c r="C48" s="49"/>
      <c r="D48" s="109"/>
      <c r="E48" s="52"/>
    </row>
    <row r="49" spans="1:5" ht="14.25" customHeight="1">
      <c r="A49" s="39"/>
      <c r="B49" s="44"/>
      <c r="C49" s="147"/>
      <c r="D49" s="147" t="s">
        <v>176</v>
      </c>
      <c r="E49" s="147"/>
    </row>
    <row r="50" spans="1:5" ht="17.25" customHeight="1">
      <c r="A50" s="39"/>
      <c r="B50" s="40"/>
      <c r="C50" s="41"/>
      <c r="D50" s="42" t="s">
        <v>175</v>
      </c>
      <c r="E50" s="43"/>
    </row>
    <row r="51" spans="1:5" ht="16.5" customHeight="1">
      <c r="A51" s="39"/>
      <c r="B51" s="44"/>
      <c r="C51" s="44"/>
      <c r="D51" s="42" t="s">
        <v>174</v>
      </c>
      <c r="E51" s="52"/>
    </row>
    <row r="52" spans="1:5" ht="16.5" customHeight="1">
      <c r="A52" s="39"/>
      <c r="B52" s="40"/>
      <c r="C52" s="44"/>
      <c r="D52" s="42" t="s">
        <v>177</v>
      </c>
      <c r="E52" s="53"/>
    </row>
    <row r="53" spans="1:5" ht="15.75" customHeight="1">
      <c r="A53" s="39"/>
      <c r="B53" s="44"/>
      <c r="C53" s="49"/>
      <c r="D53" s="42" t="s">
        <v>178</v>
      </c>
      <c r="E53" s="50"/>
    </row>
    <row r="54" spans="1:5" ht="27" customHeight="1">
      <c r="A54" s="39"/>
      <c r="B54" s="40"/>
      <c r="C54" s="41"/>
      <c r="D54" s="42"/>
      <c r="E54" s="43"/>
    </row>
    <row r="55" spans="1:5" ht="33" customHeight="1">
      <c r="A55" s="56"/>
      <c r="B55" s="56"/>
      <c r="C55" s="47"/>
      <c r="D55" s="57"/>
      <c r="E55" s="60"/>
    </row>
    <row r="56" spans="1:3" ht="12.75">
      <c r="A56" s="19"/>
      <c r="B56" s="19"/>
      <c r="C56" s="19"/>
    </row>
    <row r="57" spans="1:3" ht="12.75">
      <c r="A57" s="19"/>
      <c r="B57" s="19"/>
      <c r="C57" s="19"/>
    </row>
    <row r="58" spans="1:3" ht="12.75">
      <c r="A58" s="19"/>
      <c r="B58" s="19"/>
      <c r="C58" s="19"/>
    </row>
    <row r="59" spans="1:4" ht="36.75" customHeight="1">
      <c r="A59" s="38"/>
      <c r="B59" s="38"/>
      <c r="C59" s="38"/>
      <c r="D59" s="38"/>
    </row>
    <row r="60" spans="1:4" ht="27" customHeight="1">
      <c r="A60" s="38"/>
      <c r="B60" s="38"/>
      <c r="C60" s="38"/>
      <c r="D60" s="38"/>
    </row>
    <row r="61" spans="1:4" ht="25.5" customHeight="1">
      <c r="A61" s="38"/>
      <c r="B61" s="38"/>
      <c r="C61" s="38"/>
      <c r="D61" s="38"/>
    </row>
  </sheetData>
  <mergeCells count="6">
    <mergeCell ref="G5:G6"/>
    <mergeCell ref="H5:H6"/>
    <mergeCell ref="A5:C5"/>
    <mergeCell ref="D5:D6"/>
    <mergeCell ref="E5:E6"/>
    <mergeCell ref="F5:F6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2008-03-17T10:06:56Z</cp:lastPrinted>
  <dcterms:created xsi:type="dcterms:W3CDTF">2001-11-06T14:38:58Z</dcterms:created>
  <dcterms:modified xsi:type="dcterms:W3CDTF">2008-06-06T08:39:20Z</dcterms:modified>
  <cp:category/>
  <cp:version/>
  <cp:contentType/>
  <cp:contentStatus/>
</cp:coreProperties>
</file>