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20" windowHeight="4560" tabRatio="693" firstSheet="1" activeTab="1"/>
  </bookViews>
  <sheets>
    <sheet name="jednostki rządowe" sheetId="1" r:id="rId1"/>
    <sheet name="Dochody-ogółem" sheetId="2" r:id="rId2"/>
    <sheet name="Dochody-adm. rządowa" sheetId="3" r:id="rId3"/>
  </sheets>
  <definedNames>
    <definedName name="_xlnm.Print_Area" localSheetId="2">'Dochody-adm. rządowa'!$A$33:$H$52</definedName>
    <definedName name="_xlnm.Print_Area" localSheetId="1">'Dochody-ogółem'!$A$1:$H$187</definedName>
  </definedNames>
  <calcPr fullCalcOnLoad="1"/>
</workbook>
</file>

<file path=xl/sharedStrings.xml><?xml version="1.0" encoding="utf-8"?>
<sst xmlns="http://schemas.openxmlformats.org/spreadsheetml/2006/main" count="485" uniqueCount="217">
  <si>
    <t>Dział</t>
  </si>
  <si>
    <t>Rozdział</t>
  </si>
  <si>
    <t>Leśnictwo</t>
  </si>
  <si>
    <t>Opracowania geodezyjne i kartograficzne</t>
  </si>
  <si>
    <t>Gospodarka gruntami i nieruchomościami</t>
  </si>
  <si>
    <t>Ochrona zdrowia</t>
  </si>
  <si>
    <t>Zespoły do spraw orzekania o stopniu niepełnosprawności</t>
  </si>
  <si>
    <t>Urzędy wojewódzkie</t>
  </si>
  <si>
    <t>Komisje poborowe</t>
  </si>
  <si>
    <t>Różne rozliczenia</t>
  </si>
  <si>
    <t>Część wyrównawcza subwencji ogólnej dla powiatów</t>
  </si>
  <si>
    <t>OGÓŁEM:</t>
  </si>
  <si>
    <t>Subwencje ogólne z budżetu państwa</t>
  </si>
  <si>
    <t>Podatek dochodowy od osób fizycznych</t>
  </si>
  <si>
    <t xml:space="preserve">Treść </t>
  </si>
  <si>
    <t xml:space="preserve">Paragraf  </t>
  </si>
  <si>
    <t>Klasyfikacja budżetowa</t>
  </si>
  <si>
    <t>Kwota dotacji</t>
  </si>
  <si>
    <t>010</t>
  </si>
  <si>
    <t>01005</t>
  </si>
  <si>
    <t>020</t>
  </si>
  <si>
    <t>Działalność usługowa</t>
  </si>
  <si>
    <t>Rolnictwo i łowiectwo</t>
  </si>
  <si>
    <t>Prace geodezyjno - urządzeniowe na potrzeby rolnictwa</t>
  </si>
  <si>
    <t>700</t>
  </si>
  <si>
    <t>Gospodarka mieszkaniowa</t>
  </si>
  <si>
    <t>70005</t>
  </si>
  <si>
    <t>851</t>
  </si>
  <si>
    <t>85156</t>
  </si>
  <si>
    <t>853</t>
  </si>
  <si>
    <t>Powiatowe centra pomocy rodzinie</t>
  </si>
  <si>
    <t>85321</t>
  </si>
  <si>
    <t>Administracja publiczna</t>
  </si>
  <si>
    <t>Nadzór budowlany</t>
  </si>
  <si>
    <t>754</t>
  </si>
  <si>
    <t>Bezpieczeństwo publiczne i ochrona przeciwpożarowa</t>
  </si>
  <si>
    <t>Komendy powiatowe Państwowej Straży Pożarnej</t>
  </si>
  <si>
    <t>75411</t>
  </si>
  <si>
    <t>756</t>
  </si>
  <si>
    <t>758</t>
  </si>
  <si>
    <t>75801</t>
  </si>
  <si>
    <t>75803</t>
  </si>
  <si>
    <t>Prace geodezyjne i kartograficzne /nieinwestycyjne/</t>
  </si>
  <si>
    <t>Wpływy z opłaty komunikacyjnej</t>
  </si>
  <si>
    <t>Wpływy z różnych opłat</t>
  </si>
  <si>
    <t>Wpływy z różnych dochodów</t>
  </si>
  <si>
    <t>801</t>
  </si>
  <si>
    <t>Oświata i wychowanie</t>
  </si>
  <si>
    <t>Wpływy z usług</t>
  </si>
  <si>
    <t>854</t>
  </si>
  <si>
    <t>Edukacyjna opieka wychowawcza</t>
  </si>
  <si>
    <t>85410</t>
  </si>
  <si>
    <t>Starostwa powiatowe</t>
  </si>
  <si>
    <t>75622</t>
  </si>
  <si>
    <t>80130</t>
  </si>
  <si>
    <t>Szkoły zawodowe</t>
  </si>
  <si>
    <t>80120</t>
  </si>
  <si>
    <t>Licea ogólnokształcące</t>
  </si>
  <si>
    <t>85403</t>
  </si>
  <si>
    <t>600</t>
  </si>
  <si>
    <t>Transport i łączność</t>
  </si>
  <si>
    <t>60014</t>
  </si>
  <si>
    <t>Drogi publiczne powiatowe</t>
  </si>
  <si>
    <t>80142</t>
  </si>
  <si>
    <t>Ośrodki szkolenia, dokształcania i doskonalenia kadr</t>
  </si>
  <si>
    <t>75414</t>
  </si>
  <si>
    <t>Ośrodki wsparcia</t>
  </si>
  <si>
    <t>926</t>
  </si>
  <si>
    <t>Kultura fizyczna i sport</t>
  </si>
  <si>
    <t>92601</t>
  </si>
  <si>
    <t>Obrona cywilna</t>
  </si>
  <si>
    <t>02001</t>
  </si>
  <si>
    <t>Gospodarka leśna</t>
  </si>
  <si>
    <t>2110</t>
  </si>
  <si>
    <t>2460</t>
  </si>
  <si>
    <t>0750</t>
  </si>
  <si>
    <t>0470</t>
  </si>
  <si>
    <t>0970</t>
  </si>
  <si>
    <t>0420</t>
  </si>
  <si>
    <t>0690</t>
  </si>
  <si>
    <t>0920</t>
  </si>
  <si>
    <t>0830</t>
  </si>
  <si>
    <t>2310</t>
  </si>
  <si>
    <t>0010</t>
  </si>
  <si>
    <t>2920</t>
  </si>
  <si>
    <t>852</t>
  </si>
  <si>
    <t>85201</t>
  </si>
  <si>
    <t>85203</t>
  </si>
  <si>
    <t>Pomoc społeczna</t>
  </si>
  <si>
    <t>Udziały  powiatów w podatkach stanowiących dochód budżetu państwa</t>
  </si>
  <si>
    <t>Podatek dochodowy od osób prawnych</t>
  </si>
  <si>
    <t>75832</t>
  </si>
  <si>
    <t>Część równoważąca subwencji ogólnej dla powiatów</t>
  </si>
  <si>
    <t>2360</t>
  </si>
  <si>
    <t>0590</t>
  </si>
  <si>
    <t>Wpływy z opłat za koncesje i licencje</t>
  </si>
  <si>
    <t>Pozostałe zadania w zakresie polityki społecznej</t>
  </si>
  <si>
    <t>Dochody z najmu i dzierżawy składników majatkowych Skarbu Państwa j.s.t. lub innych jednostek zaliczanych do sektora finansów publicznych oraz innych umów o podobnym charakterze</t>
  </si>
  <si>
    <t>Wpływy z opłat za zarząd, użytkowanie i użytkowanie wieczyste nieruchomości</t>
  </si>
  <si>
    <t>0020</t>
  </si>
  <si>
    <t>Specjalne Ośrodki szkolno-wychowawcze</t>
  </si>
  <si>
    <t xml:space="preserve">Internaty i bursy szkolne </t>
  </si>
  <si>
    <t>2440</t>
  </si>
  <si>
    <t>Dotacje otrzymane z funduszy celowych na realizację zadań bieżących jednostek sektora finansów publicznych</t>
  </si>
  <si>
    <t>85324</t>
  </si>
  <si>
    <t>Zarząd Powiatu Mławskiego</t>
  </si>
  <si>
    <t>Dotacje celowe otrzymane z budżetu państwa na zadania bieżące z zakresu administracji rządowej oraz inne zadania zlecone ustawami realizowane przez powiat</t>
  </si>
  <si>
    <t>Dotacje celowe otrzymane z budżetu państwa na inwestycje i zakupy inwestycyjne z zakresu administracji rządowej oraz inne zadania zlecone ustawami realizowane przez powiat</t>
  </si>
  <si>
    <t>Składki na ubezpieczenie zdrowotne oraz świadczenia dla osób nieobjetych obowiązkiem ubezpieczenia zdrowotnego</t>
  </si>
  <si>
    <t>6410</t>
  </si>
  <si>
    <t xml:space="preserve">Dochody  od osób prawnych, od osób fizycznych i od innych jednostek nieposiadających osobowości prawnej oraz wydatki związane z ich poborem </t>
  </si>
  <si>
    <t xml:space="preserve">Część oświatowa subwencji ogólnej dla jednostek samorządu terytorialnego </t>
  </si>
  <si>
    <t xml:space="preserve">Dotacje celowe otrzymane z budżetu państwa na zadania bieżące z zakresu administracji rządowej oraz inne zadania zlecone ustawami realizowane przez powiat </t>
  </si>
  <si>
    <t xml:space="preserve">Placówki opiekuńczo - wychowawcze  </t>
  </si>
  <si>
    <t xml:space="preserve">Obiekty sportowe </t>
  </si>
  <si>
    <t>0570</t>
  </si>
  <si>
    <t>85204</t>
  </si>
  <si>
    <t>Rodziny zastępcze</t>
  </si>
  <si>
    <t>85218</t>
  </si>
  <si>
    <t>Środki otrzymane od pozostałych jednostek zaliczanych do sektora finansów publicznych na realizację zadań bieżących jednostek zaliczanych do sektora finansów publicznych</t>
  </si>
  <si>
    <t>80102</t>
  </si>
  <si>
    <t>80111</t>
  </si>
  <si>
    <t>Szkoły podstawowe specjalne</t>
  </si>
  <si>
    <t>Gimnzaja specjalne</t>
  </si>
  <si>
    <t>2320</t>
  </si>
  <si>
    <t>Dochody jednostek samorządu terytorialnego związane z realizacją zadań z zakresu administracji rządowej oraz innych zadań zleconych ustawami</t>
  </si>
  <si>
    <t>Zespoły do spraw orzekania o niepełnosprawności</t>
  </si>
  <si>
    <t>Dochody z najmu i dzierżawy składników majatkowych Skarbu Państwa, j.s.t. lub innych jednostek zaliczanych do sektora finansów publicznych oraz innych umów o podobnym charakterze</t>
  </si>
  <si>
    <t>Dotacje celowe otrzymane z gminy na zadania bieżące realizowane na podstawie porozumień (umów) między jednostkami samorządu terytorialnego</t>
  </si>
  <si>
    <t>0680</t>
  </si>
  <si>
    <t>Wpływy od rodziców z tytułu odpłatności za utrzymanie dzieci (wychowanków) w placówkach opiekuńczo-wychowawczych</t>
  </si>
  <si>
    <t>Dotacje celowe otrzymane z powiatu na zadania bieżące realizowane na postawie porozumień (umów) między jednostkami samorządu terytorialnego</t>
  </si>
  <si>
    <t>Pozostałe odsetki</t>
  </si>
  <si>
    <t>0870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</si>
  <si>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Wpływy ze sprzedaży składników majątkowych</t>
  </si>
  <si>
    <t>85406</t>
  </si>
  <si>
    <t>85333</t>
  </si>
  <si>
    <t>Powiatowe Urzędy Pracy</t>
  </si>
  <si>
    <t>Poradnie psychologiczno-pedagogiczne, w tym poradnie specjalistyczne</t>
  </si>
  <si>
    <t>6300</t>
  </si>
  <si>
    <t>Wpływy z tytułu pomocy finansowej udzielanej między j.s.t. na dofonansowanie własnych zadań inwestycyjnych i zakupów inwestycyjnych</t>
  </si>
  <si>
    <t>85111</t>
  </si>
  <si>
    <t>Szpitale ogólne</t>
  </si>
  <si>
    <t>Przychód</t>
  </si>
  <si>
    <t>Wpływy z tytułu pomocy finansowej udzielanej między j.s.t. na dofinansowanie własnych zadań inwestycyjnych i zakupów inwestycyjnych</t>
  </si>
  <si>
    <t>Państwowy Fundusz Rehabilitacji Osób Niepełnosprawnych</t>
  </si>
  <si>
    <t>85415</t>
  </si>
  <si>
    <t xml:space="preserve">Pomoc materialna dla uczniów </t>
  </si>
  <si>
    <t>Starostwo Powiatowe - dochody rządowe</t>
  </si>
  <si>
    <t>Plan po zmianach</t>
  </si>
  <si>
    <t>Realizacja</t>
  </si>
  <si>
    <t>% realizacji</t>
  </si>
  <si>
    <t>02002</t>
  </si>
  <si>
    <t>Nadzór nad gospodarką leśną</t>
  </si>
  <si>
    <t>Dotacje celowe otrzymane z budżetu państwa na zadania bieżące realizowane przez powiat na podstawie porozumień z organami administracji rządowej</t>
  </si>
  <si>
    <t>0960</t>
  </si>
  <si>
    <t>75618</t>
  </si>
  <si>
    <t>0490</t>
  </si>
  <si>
    <t>2130</t>
  </si>
  <si>
    <t>Dotacje celowe otrzymane z gminy na zadania bieżące realizowane na postawie porozumień (umów) między jednostkami samorządu terytorialnego</t>
  </si>
  <si>
    <t>2690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</si>
  <si>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</si>
  <si>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</si>
  <si>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Dotacje celowe otrzymane z budżetu państwa na realizację bieżacych zadań własnych powiatu</t>
  </si>
  <si>
    <t>Środki z Funduszu Pracy otrzymane przez powiat z przeznaczeniem na finansowanie kosztów wynagrodzenia i składek na ubezpieczenia społeczne pracowników powiatowego urzedu pracy</t>
  </si>
  <si>
    <t>3. Kazimierz Boćkowski...................................</t>
  </si>
  <si>
    <t>2. Barbara Gutowska.......................................</t>
  </si>
  <si>
    <t>1. Włodzimierz Wojnarowski............................</t>
  </si>
  <si>
    <t>4. Józef Kanowski...........................................</t>
  </si>
  <si>
    <t>5. Ireneusz Andrzej Józefski.............................</t>
  </si>
  <si>
    <t>2710</t>
  </si>
  <si>
    <t>75802</t>
  </si>
  <si>
    <t>Uzupełnienie subwencji ogólnej dla j.s.t.</t>
  </si>
  <si>
    <t>0910</t>
  </si>
  <si>
    <t>Odsetki od nieterminowych wpłat z tytułu podatków i opłat</t>
  </si>
  <si>
    <t>85220</t>
  </si>
  <si>
    <t>Jednostki specjalistycznego poradnictwa, mieszkania chronione i ośrodki interwencji kryzysowej</t>
  </si>
  <si>
    <t>Plan na 2007 rok</t>
  </si>
  <si>
    <t>Otrzymane spadki, zapisy i darowizny w postaci pieniężnej</t>
  </si>
  <si>
    <t>Wpływy z tytułu pomocy finansowej udzielanej między j.s.t. na dofonansowanie własnych zadań bieżących</t>
  </si>
  <si>
    <t>6260</t>
  </si>
  <si>
    <t>Dotacje otzrymane z funduszy celowych na finansowanie lub dofinansowanie kosztów realizacji inwestycji i zakupów inwestycyjnych jednostek sektora finansów publicznych.</t>
  </si>
  <si>
    <t>80195</t>
  </si>
  <si>
    <t>Pozostała działalność</t>
  </si>
  <si>
    <t>0908</t>
  </si>
  <si>
    <t>0909</t>
  </si>
  <si>
    <t>2918</t>
  </si>
  <si>
    <t>2919</t>
  </si>
  <si>
    <t>6430</t>
  </si>
  <si>
    <t>Dotacje celowe otrzymane z budżetu państa na realizacje inwestycji i zakupów inwestycyjnych własnych powiatu.</t>
  </si>
  <si>
    <t>Wpływy z różnych dochodó.</t>
  </si>
  <si>
    <t>Wpływ ze zwrotów dotacji wykorzystanych niezgonie z przeznaczeniem lub pobranych w nadmiernej wysokości</t>
  </si>
  <si>
    <t>Odsetki od dotacji wykorzystanych niezgonie z przeznaczeniem lub pobranych w nadmiernej wysokości.</t>
  </si>
  <si>
    <t>Składki na ubezpieczenie zdrowotne oraz świadczenia dla osób nieobjętych obowiązkiem ubezpieczenia zdrowotnego</t>
  </si>
  <si>
    <t>Zespoły do spraw orzekania o  niepełnosprawności</t>
  </si>
  <si>
    <t>Grzywny,mandaty i inne kary pieniężne od osób fizycznych</t>
  </si>
  <si>
    <t>Dotacje otrzymane z funduszy celowych na realizację zadań bieżących dla jednostek sektora finansów publicznych.</t>
  </si>
  <si>
    <t>Dotacje celowe otrzymane z budżetu państwa na realizację bieżących zadań własnych powiatu</t>
  </si>
  <si>
    <t>Dochody budżetu powiatu mławskiego 2008 r.</t>
  </si>
  <si>
    <t>Plan na 2008 rok</t>
  </si>
  <si>
    <t>6208</t>
  </si>
  <si>
    <t>Dotacje rozwojowe</t>
  </si>
  <si>
    <t>2760</t>
  </si>
  <si>
    <t>6180</t>
  </si>
  <si>
    <t>75814</t>
  </si>
  <si>
    <t>2008</t>
  </si>
  <si>
    <t>2009</t>
  </si>
  <si>
    <t>6209</t>
  </si>
  <si>
    <t>85334</t>
  </si>
  <si>
    <t>85395</t>
  </si>
  <si>
    <t>Środki na uzupełnienie dochoów powiatu</t>
  </si>
  <si>
    <t>Środki na inwestycje na drogach publicznych powiatowych i wojewódzkich oraz na drogach powiatowych, wojewódzkich i krajowych w granicach miast na prawach powiatu</t>
  </si>
  <si>
    <t>Różne rozliczenia finansowe</t>
  </si>
  <si>
    <t>Dotacje rozwojowe oraz środki na finansowanie Współnej Polityki Rolnej</t>
  </si>
  <si>
    <t>Pomoc dla repatriantów</t>
  </si>
  <si>
    <t>Pozostła działalność</t>
  </si>
  <si>
    <t>Dochody na zadania z zakresu administracji rządowej 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</si>
</sst>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9">
    <font>
      <sz val="10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i/>
      <sz val="11"/>
      <name val="Arial CE"/>
      <family val="2"/>
    </font>
    <font>
      <b/>
      <sz val="11"/>
      <color indexed="8"/>
      <name val="Arial CE"/>
      <family val="2"/>
    </font>
    <font>
      <b/>
      <i/>
      <sz val="10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i/>
      <u val="single"/>
      <sz val="10"/>
      <name val="Arial CE"/>
      <family val="2"/>
    </font>
    <font>
      <b/>
      <i/>
      <u val="single"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Arial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49" fontId="6" fillId="0" borderId="6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/>
    </xf>
    <xf numFmtId="49" fontId="3" fillId="0" borderId="7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5" fillId="0" borderId="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0" fillId="0" borderId="6" xfId="0" applyNumberFormat="1" applyBorder="1" applyAlignment="1">
      <alignment/>
    </xf>
    <xf numFmtId="49" fontId="8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3" fontId="6" fillId="0" borderId="2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 wrapText="1"/>
    </xf>
    <xf numFmtId="49" fontId="6" fillId="0" borderId="2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/>
    </xf>
    <xf numFmtId="3" fontId="5" fillId="0" borderId="21" xfId="0" applyNumberFormat="1" applyFont="1" applyBorder="1" applyAlignment="1">
      <alignment horizontal="center" wrapText="1"/>
    </xf>
    <xf numFmtId="0" fontId="0" fillId="0" borderId="9" xfId="0" applyFont="1" applyBorder="1" applyAlignment="1">
      <alignment wrapText="1"/>
    </xf>
    <xf numFmtId="49" fontId="2" fillId="0" borderId="14" xfId="0" applyNumberFormat="1" applyFont="1" applyBorder="1" applyAlignment="1">
      <alignment horizontal="center"/>
    </xf>
    <xf numFmtId="0" fontId="5" fillId="0" borderId="9" xfId="0" applyFont="1" applyBorder="1" applyAlignment="1">
      <alignment wrapText="1"/>
    </xf>
    <xf numFmtId="49" fontId="6" fillId="0" borderId="17" xfId="0" applyNumberFormat="1" applyFont="1" applyBorder="1" applyAlignment="1">
      <alignment horizontal="center"/>
    </xf>
    <xf numFmtId="0" fontId="6" fillId="0" borderId="22" xfId="0" applyFont="1" applyBorder="1" applyAlignment="1">
      <alignment wrapText="1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3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 wrapText="1"/>
    </xf>
    <xf numFmtId="3" fontId="2" fillId="0" borderId="2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3" fontId="0" fillId="0" borderId="0" xfId="0" applyNumberFormat="1" applyFont="1" applyAlignment="1">
      <alignment horizontal="center"/>
    </xf>
    <xf numFmtId="3" fontId="3" fillId="0" borderId="21" xfId="0" applyNumberFormat="1" applyFont="1" applyFill="1" applyBorder="1" applyAlignment="1">
      <alignment horizontal="center" wrapText="1"/>
    </xf>
    <xf numFmtId="49" fontId="9" fillId="0" borderId="1" xfId="0" applyBorder="1" applyAlignment="1">
      <alignment horizontal="left"/>
    </xf>
    <xf numFmtId="0" fontId="10" fillId="0" borderId="0" xfId="0" applyFont="1" applyAlignment="1">
      <alignment/>
    </xf>
    <xf numFmtId="49" fontId="9" fillId="0" borderId="1" xfId="0" applyFont="1" applyBorder="1" applyAlignment="1">
      <alignment horizontal="left"/>
    </xf>
    <xf numFmtId="0" fontId="8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2" fillId="0" borderId="1" xfId="0" applyBorder="1" applyAlignment="1">
      <alignment wrapText="1"/>
    </xf>
    <xf numFmtId="0" fontId="13" fillId="0" borderId="1" xfId="0" applyBorder="1" applyAlignment="1">
      <alignment wrapText="1"/>
    </xf>
    <xf numFmtId="4" fontId="0" fillId="0" borderId="0" xfId="0" applyNumberFormat="1" applyAlignment="1">
      <alignment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13" fillId="0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49" fontId="15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49" fontId="9" fillId="0" borderId="1" xfId="0" applyFont="1" applyBorder="1" applyAlignment="1">
      <alignment horizontal="center"/>
    </xf>
    <xf numFmtId="49" fontId="9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2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/>
    </xf>
    <xf numFmtId="49" fontId="12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9" fontId="12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1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49" fontId="18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6">
      <selection activeCell="D22" sqref="D22"/>
    </sheetView>
  </sheetViews>
  <sheetFormatPr defaultColWidth="9.00390625" defaultRowHeight="12.75"/>
  <cols>
    <col min="1" max="1" width="9.75390625" style="0" customWidth="1"/>
    <col min="2" max="2" width="10.875" style="0" customWidth="1"/>
    <col min="3" max="3" width="12.375" style="0" customWidth="1"/>
    <col min="4" max="4" width="39.125" style="0" customWidth="1"/>
    <col min="5" max="5" width="17.375" style="0" customWidth="1"/>
  </cols>
  <sheetData>
    <row r="1" ht="21.75" customHeight="1">
      <c r="A1" s="3"/>
    </row>
    <row r="2" spans="1:3" ht="27" customHeight="1">
      <c r="A2" s="111" t="s">
        <v>148</v>
      </c>
      <c r="C2" s="1"/>
    </row>
    <row r="3" spans="1:3" ht="14.25" customHeight="1" thickBot="1">
      <c r="A3" s="3"/>
      <c r="C3" s="1"/>
    </row>
    <row r="4" spans="1:5" ht="16.5" customHeight="1" thickBot="1">
      <c r="A4" s="175" t="s">
        <v>16</v>
      </c>
      <c r="B4" s="176"/>
      <c r="C4" s="177"/>
      <c r="D4" s="178" t="s">
        <v>14</v>
      </c>
      <c r="E4" s="178" t="s">
        <v>17</v>
      </c>
    </row>
    <row r="5" spans="1:5" ht="19.5" customHeight="1" thickBot="1">
      <c r="A5" s="65" t="s">
        <v>0</v>
      </c>
      <c r="B5" s="66" t="s">
        <v>1</v>
      </c>
      <c r="C5" s="65" t="s">
        <v>15</v>
      </c>
      <c r="D5" s="179"/>
      <c r="E5" s="179"/>
    </row>
    <row r="6" spans="1:5" ht="13.5" thickBot="1">
      <c r="A6" s="9">
        <v>1</v>
      </c>
      <c r="B6" s="68">
        <v>2</v>
      </c>
      <c r="C6" s="9">
        <v>3</v>
      </c>
      <c r="D6" s="67">
        <v>4</v>
      </c>
      <c r="E6" s="4">
        <v>5</v>
      </c>
    </row>
    <row r="7" spans="1:5" ht="25.5" customHeight="1" thickBot="1">
      <c r="A7" s="69" t="s">
        <v>18</v>
      </c>
      <c r="B7" s="71"/>
      <c r="C7" s="71"/>
      <c r="D7" s="72" t="s">
        <v>22</v>
      </c>
      <c r="E7" s="73">
        <f>E8</f>
        <v>35000</v>
      </c>
    </row>
    <row r="8" spans="1:5" ht="32.25" customHeight="1">
      <c r="A8" s="70"/>
      <c r="B8" s="28" t="s">
        <v>19</v>
      </c>
      <c r="C8" s="28"/>
      <c r="D8" s="87" t="s">
        <v>23</v>
      </c>
      <c r="E8" s="59">
        <f>E9</f>
        <v>35000</v>
      </c>
    </row>
    <row r="9" spans="1:5" ht="57" customHeight="1" thickBot="1">
      <c r="A9" s="13"/>
      <c r="B9" s="20"/>
      <c r="C9" s="10" t="s">
        <v>73</v>
      </c>
      <c r="D9" s="2" t="s">
        <v>106</v>
      </c>
      <c r="E9" s="22">
        <v>35000</v>
      </c>
    </row>
    <row r="10" spans="1:5" ht="20.25" customHeight="1" thickBot="1">
      <c r="A10" s="69" t="s">
        <v>24</v>
      </c>
      <c r="B10" s="71"/>
      <c r="C10" s="75"/>
      <c r="D10" s="72" t="s">
        <v>25</v>
      </c>
      <c r="E10" s="81">
        <f>E11</f>
        <v>20000</v>
      </c>
    </row>
    <row r="11" spans="1:5" ht="31.5" customHeight="1">
      <c r="A11" s="24"/>
      <c r="B11" s="28" t="s">
        <v>26</v>
      </c>
      <c r="C11" s="74"/>
      <c r="D11" s="87" t="s">
        <v>4</v>
      </c>
      <c r="E11" s="62">
        <f>E12</f>
        <v>20000</v>
      </c>
    </row>
    <row r="12" spans="1:5" ht="57" customHeight="1" thickBot="1">
      <c r="A12" s="17"/>
      <c r="B12" s="25"/>
      <c r="C12" s="18" t="s">
        <v>73</v>
      </c>
      <c r="D12" s="2" t="s">
        <v>106</v>
      </c>
      <c r="E12" s="31">
        <v>20000</v>
      </c>
    </row>
    <row r="13" spans="1:5" ht="20.25" customHeight="1" thickBot="1">
      <c r="A13" s="77">
        <v>710</v>
      </c>
      <c r="B13" s="78"/>
      <c r="C13" s="79"/>
      <c r="D13" s="72" t="s">
        <v>21</v>
      </c>
      <c r="E13" s="73">
        <f>E14+E16+E18</f>
        <v>254000</v>
      </c>
    </row>
    <row r="14" spans="1:5" ht="37.5" customHeight="1">
      <c r="A14" s="23"/>
      <c r="B14" s="76">
        <v>71013</v>
      </c>
      <c r="C14" s="76"/>
      <c r="D14" s="87" t="s">
        <v>42</v>
      </c>
      <c r="E14" s="59">
        <f>E15</f>
        <v>30000</v>
      </c>
    </row>
    <row r="15" spans="1:5" ht="56.25" customHeight="1">
      <c r="A15" s="5"/>
      <c r="B15" s="26"/>
      <c r="C15" s="6">
        <v>2110</v>
      </c>
      <c r="D15" s="2" t="s">
        <v>106</v>
      </c>
      <c r="E15" s="22">
        <v>30000</v>
      </c>
    </row>
    <row r="16" spans="1:5" ht="30" customHeight="1">
      <c r="A16" s="5"/>
      <c r="B16" s="6">
        <v>71014</v>
      </c>
      <c r="C16" s="6"/>
      <c r="D16" s="7" t="s">
        <v>3</v>
      </c>
      <c r="E16" s="21">
        <f>E17</f>
        <v>30000</v>
      </c>
    </row>
    <row r="17" spans="1:5" ht="54.75" customHeight="1">
      <c r="A17" s="5"/>
      <c r="B17" s="26"/>
      <c r="C17" s="6">
        <v>2110</v>
      </c>
      <c r="D17" s="2" t="s">
        <v>106</v>
      </c>
      <c r="E17" s="22">
        <v>30000</v>
      </c>
    </row>
    <row r="18" spans="1:5" ht="23.25" customHeight="1">
      <c r="A18" s="5"/>
      <c r="B18" s="6">
        <v>71015</v>
      </c>
      <c r="C18" s="6"/>
      <c r="D18" s="7" t="s">
        <v>33</v>
      </c>
      <c r="E18" s="21">
        <f>E19+E20</f>
        <v>194000</v>
      </c>
    </row>
    <row r="19" spans="1:5" ht="57.75" customHeight="1">
      <c r="A19" s="5"/>
      <c r="B19" s="26"/>
      <c r="C19" s="6">
        <v>2110</v>
      </c>
      <c r="D19" s="2" t="s">
        <v>106</v>
      </c>
      <c r="E19" s="22">
        <v>187000</v>
      </c>
    </row>
    <row r="20" spans="1:5" ht="69" customHeight="1" thickBot="1">
      <c r="A20" s="96"/>
      <c r="B20" s="97"/>
      <c r="C20" s="98">
        <v>6410</v>
      </c>
      <c r="D20" s="64" t="s">
        <v>107</v>
      </c>
      <c r="E20" s="99">
        <v>7000</v>
      </c>
    </row>
    <row r="21" spans="1:5" ht="21" customHeight="1" thickBot="1">
      <c r="A21" s="77">
        <v>750</v>
      </c>
      <c r="B21" s="78"/>
      <c r="C21" s="79"/>
      <c r="D21" s="72" t="s">
        <v>32</v>
      </c>
      <c r="E21" s="73">
        <f>E22+E24</f>
        <v>158265</v>
      </c>
    </row>
    <row r="22" spans="1:5" ht="20.25" customHeight="1">
      <c r="A22" s="23"/>
      <c r="B22" s="76">
        <v>75011</v>
      </c>
      <c r="C22" s="76"/>
      <c r="D22" s="87" t="s">
        <v>7</v>
      </c>
      <c r="E22" s="59">
        <f>E23</f>
        <v>141065</v>
      </c>
    </row>
    <row r="23" spans="1:5" ht="54" customHeight="1">
      <c r="A23" s="23"/>
      <c r="B23" s="27"/>
      <c r="C23" s="76">
        <v>2110</v>
      </c>
      <c r="D23" s="85" t="s">
        <v>106</v>
      </c>
      <c r="E23" s="58">
        <v>141065</v>
      </c>
    </row>
    <row r="24" spans="1:5" ht="18.75" customHeight="1">
      <c r="A24" s="23"/>
      <c r="B24" s="6">
        <v>75045</v>
      </c>
      <c r="C24" s="6"/>
      <c r="D24" s="7" t="s">
        <v>8</v>
      </c>
      <c r="E24" s="21">
        <f>E25</f>
        <v>17200</v>
      </c>
    </row>
    <row r="25" spans="1:5" ht="57.75" customHeight="1" thickBot="1">
      <c r="A25" s="23"/>
      <c r="B25" s="27"/>
      <c r="C25" s="6">
        <v>2110</v>
      </c>
      <c r="D25" s="2" t="s">
        <v>106</v>
      </c>
      <c r="E25" s="22">
        <v>17200</v>
      </c>
    </row>
    <row r="26" spans="1:5" ht="31.5" customHeight="1" thickBot="1">
      <c r="A26" s="69" t="s">
        <v>34</v>
      </c>
      <c r="B26" s="71"/>
      <c r="C26" s="71"/>
      <c r="D26" s="72" t="s">
        <v>35</v>
      </c>
      <c r="E26" s="73">
        <f>E27+E29</f>
        <v>2453824</v>
      </c>
    </row>
    <row r="27" spans="1:5" ht="31.5" customHeight="1">
      <c r="A27" s="24"/>
      <c r="B27" s="28" t="s">
        <v>37</v>
      </c>
      <c r="C27" s="61"/>
      <c r="D27" s="87" t="s">
        <v>36</v>
      </c>
      <c r="E27" s="62">
        <f>E28</f>
        <v>2453424</v>
      </c>
    </row>
    <row r="28" spans="1:5" ht="53.25" customHeight="1">
      <c r="A28" s="24"/>
      <c r="B28" s="28"/>
      <c r="C28" s="10" t="s">
        <v>73</v>
      </c>
      <c r="D28" s="2" t="s">
        <v>106</v>
      </c>
      <c r="E28" s="32">
        <v>2453424</v>
      </c>
    </row>
    <row r="29" spans="1:5" ht="21" customHeight="1">
      <c r="A29" s="24"/>
      <c r="B29" s="10" t="s">
        <v>65</v>
      </c>
      <c r="C29" s="16"/>
      <c r="D29" s="7" t="s">
        <v>70</v>
      </c>
      <c r="E29" s="29">
        <f>E30</f>
        <v>400</v>
      </c>
    </row>
    <row r="30" spans="1:5" ht="57" customHeight="1" thickBot="1">
      <c r="A30" s="24"/>
      <c r="B30" s="28"/>
      <c r="C30" s="10" t="s">
        <v>73</v>
      </c>
      <c r="D30" s="2" t="s">
        <v>106</v>
      </c>
      <c r="E30" s="32">
        <v>400</v>
      </c>
    </row>
    <row r="31" spans="1:5" ht="21" customHeight="1" thickBot="1">
      <c r="A31" s="69" t="s">
        <v>27</v>
      </c>
      <c r="B31" s="71"/>
      <c r="C31" s="75"/>
      <c r="D31" s="72" t="s">
        <v>5</v>
      </c>
      <c r="E31" s="81">
        <f>E32</f>
        <v>1220000</v>
      </c>
    </row>
    <row r="32" spans="1:5" ht="64.5" customHeight="1">
      <c r="A32" s="24"/>
      <c r="B32" s="28" t="s">
        <v>28</v>
      </c>
      <c r="C32" s="61"/>
      <c r="D32" s="87" t="s">
        <v>108</v>
      </c>
      <c r="E32" s="62">
        <f>E33</f>
        <v>1220000</v>
      </c>
    </row>
    <row r="33" spans="1:5" ht="54.75" customHeight="1" thickBot="1">
      <c r="A33" s="17"/>
      <c r="B33" s="35"/>
      <c r="C33" s="18" t="s">
        <v>73</v>
      </c>
      <c r="D33" s="8" t="s">
        <v>106</v>
      </c>
      <c r="E33" s="30">
        <v>1220000</v>
      </c>
    </row>
    <row r="34" spans="1:5" ht="20.25" customHeight="1" thickBot="1">
      <c r="A34" s="69" t="s">
        <v>85</v>
      </c>
      <c r="B34" s="82"/>
      <c r="C34" s="75"/>
      <c r="D34" s="72" t="s">
        <v>88</v>
      </c>
      <c r="E34" s="73">
        <f>E35</f>
        <v>375000</v>
      </c>
    </row>
    <row r="35" spans="1:5" ht="23.25" customHeight="1">
      <c r="A35" s="37"/>
      <c r="B35" s="80" t="s">
        <v>87</v>
      </c>
      <c r="C35" s="83"/>
      <c r="D35" s="95" t="s">
        <v>66</v>
      </c>
      <c r="E35" s="84">
        <f>E36</f>
        <v>375000</v>
      </c>
    </row>
    <row r="36" spans="1:5" ht="57.75" customHeight="1" thickBot="1">
      <c r="A36" s="17"/>
      <c r="B36" s="34"/>
      <c r="C36" s="34" t="s">
        <v>73</v>
      </c>
      <c r="D36" s="8" t="s">
        <v>106</v>
      </c>
      <c r="E36" s="48">
        <v>375000</v>
      </c>
    </row>
    <row r="37" spans="1:5" ht="32.25" customHeight="1" thickBot="1">
      <c r="A37" s="69" t="s">
        <v>29</v>
      </c>
      <c r="B37" s="88"/>
      <c r="C37" s="75"/>
      <c r="D37" s="89" t="s">
        <v>96</v>
      </c>
      <c r="E37" s="81">
        <f>E38</f>
        <v>61800</v>
      </c>
    </row>
    <row r="38" spans="1:5" ht="33" customHeight="1">
      <c r="A38" s="12"/>
      <c r="B38" s="28" t="s">
        <v>31</v>
      </c>
      <c r="C38" s="28"/>
      <c r="D38" s="87" t="s">
        <v>6</v>
      </c>
      <c r="E38" s="101">
        <f>E39</f>
        <v>61800</v>
      </c>
    </row>
    <row r="39" spans="1:5" ht="57" customHeight="1" thickBot="1">
      <c r="A39" s="100"/>
      <c r="B39" s="86"/>
      <c r="C39" s="80" t="s">
        <v>73</v>
      </c>
      <c r="D39" s="63" t="s">
        <v>106</v>
      </c>
      <c r="E39" s="102">
        <v>61800</v>
      </c>
    </row>
    <row r="40" spans="1:5" ht="23.25" customHeight="1" thickBot="1">
      <c r="A40" s="90"/>
      <c r="B40" s="91"/>
      <c r="C40" s="92"/>
      <c r="D40" s="93" t="s">
        <v>11</v>
      </c>
      <c r="E40" s="94">
        <f>E7+E10+E13+E21+E26+E31+E34+E37</f>
        <v>4577889</v>
      </c>
    </row>
    <row r="41" spans="1:5" ht="13.5" customHeight="1">
      <c r="A41" s="56"/>
      <c r="B41" s="56"/>
      <c r="C41" s="47"/>
      <c r="D41" s="38"/>
      <c r="E41" s="60"/>
    </row>
    <row r="42" spans="1:5" ht="15" customHeight="1">
      <c r="A42" s="39"/>
      <c r="B42" s="44"/>
      <c r="C42" s="49"/>
      <c r="D42" s="109"/>
      <c r="E42" s="52"/>
    </row>
    <row r="43" spans="1:5" ht="10.5" customHeight="1">
      <c r="A43" s="39"/>
      <c r="B43" s="40"/>
      <c r="C43" s="44"/>
      <c r="D43" s="38"/>
      <c r="E43" s="53"/>
    </row>
    <row r="44" spans="1:5" ht="14.25" customHeight="1">
      <c r="A44" s="39"/>
      <c r="B44" s="44"/>
      <c r="C44" s="49"/>
      <c r="D44" s="42"/>
      <c r="E44" s="50"/>
    </row>
    <row r="45" spans="1:5" ht="15" customHeight="1">
      <c r="A45" s="39"/>
      <c r="B45" s="40"/>
      <c r="C45" s="41"/>
      <c r="D45" s="42"/>
      <c r="E45" s="43"/>
    </row>
    <row r="46" spans="1:5" ht="16.5" customHeight="1">
      <c r="A46" s="39"/>
      <c r="B46" s="44"/>
      <c r="C46" s="44"/>
      <c r="D46" s="42"/>
      <c r="E46" s="52"/>
    </row>
    <row r="47" spans="1:5" ht="16.5" customHeight="1">
      <c r="A47" s="39"/>
      <c r="B47" s="40"/>
      <c r="C47" s="44"/>
      <c r="D47" s="42"/>
      <c r="E47" s="53"/>
    </row>
    <row r="48" spans="1:5" ht="15.75" customHeight="1">
      <c r="A48" s="39"/>
      <c r="B48" s="44"/>
      <c r="C48" s="49"/>
      <c r="D48" s="42"/>
      <c r="E48" s="50"/>
    </row>
    <row r="49" spans="1:5" ht="27" customHeight="1">
      <c r="A49" s="39"/>
      <c r="B49" s="40"/>
      <c r="C49" s="41"/>
      <c r="D49" s="42"/>
      <c r="E49" s="43"/>
    </row>
    <row r="50" spans="1:5" ht="33" customHeight="1">
      <c r="A50" s="56"/>
      <c r="B50" s="56"/>
      <c r="C50" s="47"/>
      <c r="D50" s="57"/>
      <c r="E50" s="60"/>
    </row>
    <row r="51" spans="1:3" ht="12.75">
      <c r="A51" s="19"/>
      <c r="B51" s="19"/>
      <c r="C51" s="19"/>
    </row>
    <row r="52" spans="1:3" ht="12.75">
      <c r="A52" s="19"/>
      <c r="B52" s="19"/>
      <c r="C52" s="19"/>
    </row>
    <row r="53" spans="1:3" ht="12.75">
      <c r="A53" s="19"/>
      <c r="B53" s="19"/>
      <c r="C53" s="19"/>
    </row>
    <row r="54" spans="1:4" ht="36.75" customHeight="1">
      <c r="A54" s="38"/>
      <c r="B54" s="38"/>
      <c r="C54" s="38"/>
      <c r="D54" s="38"/>
    </row>
    <row r="55" spans="1:4" ht="27" customHeight="1">
      <c r="A55" s="38"/>
      <c r="B55" s="38"/>
      <c r="C55" s="38"/>
      <c r="D55" s="38"/>
    </row>
    <row r="56" spans="1:4" ht="25.5" customHeight="1">
      <c r="A56" s="38"/>
      <c r="B56" s="38"/>
      <c r="C56" s="38"/>
      <c r="D56" s="38"/>
    </row>
  </sheetData>
  <mergeCells count="3">
    <mergeCell ref="A4:C4"/>
    <mergeCell ref="D4:D5"/>
    <mergeCell ref="E4:E5"/>
  </mergeCells>
  <printOptions horizontalCentered="1"/>
  <pageMargins left="0.5905511811023623" right="0.5905511811023623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7"/>
  <sheetViews>
    <sheetView tabSelected="1" zoomScale="90" zoomScaleNormal="90" workbookViewId="0" topLeftCell="A1">
      <selection activeCell="D3" sqref="D3:D4"/>
    </sheetView>
  </sheetViews>
  <sheetFormatPr defaultColWidth="9.00390625" defaultRowHeight="12.75"/>
  <cols>
    <col min="1" max="1" width="6.625" style="0" customWidth="1"/>
    <col min="2" max="2" width="10.875" style="0" customWidth="1"/>
    <col min="3" max="3" width="11.25390625" style="0" customWidth="1"/>
    <col min="4" max="4" width="40.375" style="0" customWidth="1"/>
    <col min="5" max="5" width="18.875" style="0" customWidth="1"/>
    <col min="6" max="6" width="17.75390625" style="0" customWidth="1"/>
    <col min="7" max="7" width="17.25390625" style="0" customWidth="1"/>
    <col min="8" max="8" width="19.125" style="0" customWidth="1"/>
  </cols>
  <sheetData>
    <row r="1" spans="1:7" ht="21.75" customHeight="1">
      <c r="A1" s="1" t="s">
        <v>198</v>
      </c>
      <c r="E1" s="38"/>
      <c r="F1" s="38"/>
      <c r="G1" s="38"/>
    </row>
    <row r="2" spans="1:7" ht="19.5" customHeight="1">
      <c r="A2" s="33"/>
      <c r="E2" s="38"/>
      <c r="F2" s="38"/>
      <c r="G2" s="38"/>
    </row>
    <row r="3" spans="1:8" ht="22.5" customHeight="1">
      <c r="A3" s="182" t="s">
        <v>16</v>
      </c>
      <c r="B3" s="182"/>
      <c r="C3" s="182"/>
      <c r="D3" s="183" t="s">
        <v>14</v>
      </c>
      <c r="E3" s="183" t="s">
        <v>199</v>
      </c>
      <c r="F3" s="180" t="s">
        <v>149</v>
      </c>
      <c r="G3" s="180" t="s">
        <v>150</v>
      </c>
      <c r="H3" s="180" t="s">
        <v>151</v>
      </c>
    </row>
    <row r="4" spans="1:8" ht="30" customHeight="1">
      <c r="A4" s="123" t="s">
        <v>0</v>
      </c>
      <c r="B4" s="123" t="s">
        <v>1</v>
      </c>
      <c r="C4" s="123" t="s">
        <v>15</v>
      </c>
      <c r="D4" s="183"/>
      <c r="E4" s="183"/>
      <c r="F4" s="181"/>
      <c r="G4" s="181"/>
      <c r="H4" s="181"/>
    </row>
    <row r="5" spans="1:8" ht="15.75" customHeight="1">
      <c r="A5" s="124">
        <v>1</v>
      </c>
      <c r="B5" s="124">
        <v>2</v>
      </c>
      <c r="C5" s="124">
        <v>3</v>
      </c>
      <c r="D5" s="124">
        <v>4</v>
      </c>
      <c r="E5" s="124">
        <v>5</v>
      </c>
      <c r="F5" s="112">
        <v>6</v>
      </c>
      <c r="G5" s="112">
        <v>7</v>
      </c>
      <c r="H5" s="112">
        <v>8</v>
      </c>
    </row>
    <row r="6" spans="1:8" ht="21" customHeight="1">
      <c r="A6" s="116" t="s">
        <v>18</v>
      </c>
      <c r="B6" s="103"/>
      <c r="C6" s="103"/>
      <c r="D6" s="117" t="s">
        <v>22</v>
      </c>
      <c r="E6" s="133">
        <f aca="true" t="shared" si="0" ref="E6:G7">E7</f>
        <v>75000</v>
      </c>
      <c r="F6" s="133">
        <f t="shared" si="0"/>
        <v>125000</v>
      </c>
      <c r="G6" s="133">
        <f t="shared" si="0"/>
        <v>124987</v>
      </c>
      <c r="H6" s="133">
        <f aca="true" t="shared" si="1" ref="H6:H16">G6/F6*100</f>
        <v>99.9896</v>
      </c>
    </row>
    <row r="7" spans="1:8" ht="35.25" customHeight="1">
      <c r="A7" s="136"/>
      <c r="B7" s="10" t="s">
        <v>19</v>
      </c>
      <c r="C7" s="148"/>
      <c r="D7" s="36" t="s">
        <v>23</v>
      </c>
      <c r="E7" s="119">
        <f t="shared" si="0"/>
        <v>75000</v>
      </c>
      <c r="F7" s="119">
        <f t="shared" si="0"/>
        <v>125000</v>
      </c>
      <c r="G7" s="119">
        <f t="shared" si="0"/>
        <v>124987</v>
      </c>
      <c r="H7" s="119">
        <f t="shared" si="1"/>
        <v>99.9896</v>
      </c>
    </row>
    <row r="8" spans="1:8" ht="56.25" customHeight="1">
      <c r="A8" s="136"/>
      <c r="B8" s="10"/>
      <c r="C8" s="148" t="s">
        <v>73</v>
      </c>
      <c r="D8" s="2" t="s">
        <v>106</v>
      </c>
      <c r="E8" s="134">
        <v>75000</v>
      </c>
      <c r="F8" s="134">
        <v>125000</v>
      </c>
      <c r="G8" s="134">
        <v>124987</v>
      </c>
      <c r="H8" s="134">
        <f t="shared" si="1"/>
        <v>99.9896</v>
      </c>
    </row>
    <row r="9" spans="1:8" ht="20.25" customHeight="1">
      <c r="A9" s="116" t="s">
        <v>20</v>
      </c>
      <c r="B9" s="103"/>
      <c r="C9" s="149"/>
      <c r="D9" s="117" t="s">
        <v>2</v>
      </c>
      <c r="E9" s="133">
        <f>E10+E12</f>
        <v>268602</v>
      </c>
      <c r="F9" s="133">
        <f>F10+F12</f>
        <v>308979.96</v>
      </c>
      <c r="G9" s="133">
        <f>G10+G12</f>
        <v>306281.56</v>
      </c>
      <c r="H9" s="133">
        <f t="shared" si="1"/>
        <v>99.12667475262796</v>
      </c>
    </row>
    <row r="10" spans="1:8" ht="20.25" customHeight="1">
      <c r="A10" s="15"/>
      <c r="B10" s="10" t="s">
        <v>71</v>
      </c>
      <c r="C10" s="148"/>
      <c r="D10" s="36" t="s">
        <v>72</v>
      </c>
      <c r="E10" s="119">
        <f>E11</f>
        <v>268602</v>
      </c>
      <c r="F10" s="119">
        <f>F11</f>
        <v>274979.96</v>
      </c>
      <c r="G10" s="119">
        <f>G11</f>
        <v>274979.96</v>
      </c>
      <c r="H10" s="119">
        <f t="shared" si="1"/>
        <v>100</v>
      </c>
    </row>
    <row r="11" spans="1:8" ht="52.5" customHeight="1">
      <c r="A11" s="15"/>
      <c r="B11" s="20"/>
      <c r="C11" s="148" t="s">
        <v>74</v>
      </c>
      <c r="D11" s="2" t="s">
        <v>119</v>
      </c>
      <c r="E11" s="134">
        <v>268602</v>
      </c>
      <c r="F11" s="134">
        <v>274979.96</v>
      </c>
      <c r="G11" s="134">
        <v>274979.96</v>
      </c>
      <c r="H11" s="134">
        <f t="shared" si="1"/>
        <v>100</v>
      </c>
    </row>
    <row r="12" spans="1:8" ht="21.75" customHeight="1">
      <c r="A12" s="15"/>
      <c r="B12" s="146" t="s">
        <v>152</v>
      </c>
      <c r="C12" s="150"/>
      <c r="D12" s="113" t="s">
        <v>153</v>
      </c>
      <c r="E12" s="119">
        <f>SUM(E13:E16)</f>
        <v>0</v>
      </c>
      <c r="F12" s="119">
        <f>SUM(F13:F16)</f>
        <v>34000</v>
      </c>
      <c r="G12" s="119">
        <f>SUM(G13:G16)</f>
        <v>31301.600000000002</v>
      </c>
      <c r="H12" s="167">
        <f t="shared" si="1"/>
        <v>92.0635294117647</v>
      </c>
    </row>
    <row r="13" spans="1:8" ht="30.75" customHeight="1">
      <c r="A13" s="15"/>
      <c r="B13" s="146"/>
      <c r="C13" s="150" t="s">
        <v>115</v>
      </c>
      <c r="D13" s="121" t="s">
        <v>195</v>
      </c>
      <c r="E13" s="134"/>
      <c r="F13" s="134">
        <v>0</v>
      </c>
      <c r="G13" s="134">
        <v>1001.7</v>
      </c>
      <c r="H13" s="134"/>
    </row>
    <row r="14" spans="1:8" ht="21.75" customHeight="1">
      <c r="A14" s="15"/>
      <c r="B14" s="147"/>
      <c r="C14" s="148" t="s">
        <v>79</v>
      </c>
      <c r="D14" s="2" t="s">
        <v>44</v>
      </c>
      <c r="E14" s="134"/>
      <c r="F14" s="134">
        <v>0</v>
      </c>
      <c r="G14" s="134">
        <v>60</v>
      </c>
      <c r="H14" s="134"/>
    </row>
    <row r="15" spans="1:8" ht="21.75" customHeight="1">
      <c r="A15" s="15"/>
      <c r="B15" s="147"/>
      <c r="C15" s="148" t="s">
        <v>80</v>
      </c>
      <c r="D15" s="120" t="s">
        <v>132</v>
      </c>
      <c r="E15" s="134"/>
      <c r="F15" s="134">
        <v>0</v>
      </c>
      <c r="G15" s="134">
        <v>5.2</v>
      </c>
      <c r="H15" s="134"/>
    </row>
    <row r="16" spans="1:8" ht="45" customHeight="1">
      <c r="A16" s="15"/>
      <c r="B16" s="147"/>
      <c r="C16" s="148" t="s">
        <v>102</v>
      </c>
      <c r="D16" s="2" t="s">
        <v>196</v>
      </c>
      <c r="E16" s="134"/>
      <c r="F16" s="134">
        <v>34000</v>
      </c>
      <c r="G16" s="134">
        <v>30234.7</v>
      </c>
      <c r="H16" s="134">
        <f t="shared" si="1"/>
        <v>88.92558823529411</v>
      </c>
    </row>
    <row r="17" spans="1:8" ht="22.5" customHeight="1">
      <c r="A17" s="116" t="s">
        <v>59</v>
      </c>
      <c r="B17" s="103"/>
      <c r="C17" s="149"/>
      <c r="D17" s="117" t="s">
        <v>60</v>
      </c>
      <c r="E17" s="133">
        <f>E18</f>
        <v>9977582</v>
      </c>
      <c r="F17" s="133">
        <f>F18</f>
        <v>3773821.87</v>
      </c>
      <c r="G17" s="133">
        <f>G18</f>
        <v>3773817.02</v>
      </c>
      <c r="H17" s="133">
        <f aca="true" t="shared" si="2" ref="H17:H27">G17/F17*100</f>
        <v>99.9998714830703</v>
      </c>
    </row>
    <row r="18" spans="1:8" ht="23.25" customHeight="1">
      <c r="A18" s="15"/>
      <c r="B18" s="10" t="s">
        <v>61</v>
      </c>
      <c r="C18" s="148"/>
      <c r="D18" s="36" t="s">
        <v>62</v>
      </c>
      <c r="E18" s="119">
        <f>SUM(E19:E23)</f>
        <v>9977582</v>
      </c>
      <c r="F18" s="119">
        <f>SUM(F19:F23)</f>
        <v>3773821.87</v>
      </c>
      <c r="G18" s="119">
        <f>SUM(G19:G23)</f>
        <v>3773817.02</v>
      </c>
      <c r="H18" s="119">
        <f t="shared" si="2"/>
        <v>99.9998714830703</v>
      </c>
    </row>
    <row r="19" spans="1:8" ht="69" customHeight="1">
      <c r="A19" s="15"/>
      <c r="B19" s="20"/>
      <c r="C19" s="151" t="s">
        <v>75</v>
      </c>
      <c r="D19" s="2" t="s">
        <v>127</v>
      </c>
      <c r="E19" s="134">
        <v>14500</v>
      </c>
      <c r="F19" s="134">
        <v>17675</v>
      </c>
      <c r="G19" s="134">
        <v>17861.75</v>
      </c>
      <c r="H19" s="134">
        <f t="shared" si="2"/>
        <v>101.05657708628006</v>
      </c>
    </row>
    <row r="20" spans="1:8" ht="21.75" customHeight="1">
      <c r="A20" s="15"/>
      <c r="B20" s="20"/>
      <c r="C20" s="152" t="s">
        <v>80</v>
      </c>
      <c r="D20" s="120" t="s">
        <v>132</v>
      </c>
      <c r="E20" s="134"/>
      <c r="F20" s="134">
        <v>0</v>
      </c>
      <c r="G20" s="134">
        <v>6464.27</v>
      </c>
      <c r="H20" s="134"/>
    </row>
    <row r="21" spans="1:8" ht="21.75" customHeight="1">
      <c r="A21" s="15"/>
      <c r="B21" s="20"/>
      <c r="C21" s="151" t="s">
        <v>77</v>
      </c>
      <c r="D21" s="2" t="s">
        <v>45</v>
      </c>
      <c r="E21" s="134">
        <v>100000</v>
      </c>
      <c r="F21" s="134">
        <v>126708.87</v>
      </c>
      <c r="G21" s="134">
        <v>120053</v>
      </c>
      <c r="H21" s="134">
        <f>G21/F21*100</f>
        <v>94.74711596749304</v>
      </c>
    </row>
    <row r="22" spans="1:8" ht="21.75" customHeight="1">
      <c r="A22" s="15"/>
      <c r="B22" s="20"/>
      <c r="C22" s="153" t="s">
        <v>200</v>
      </c>
      <c r="D22" s="120" t="s">
        <v>201</v>
      </c>
      <c r="E22" s="134">
        <v>7318184</v>
      </c>
      <c r="F22" s="134"/>
      <c r="G22" s="134"/>
      <c r="H22" s="134"/>
    </row>
    <row r="23" spans="1:8" ht="57.75" customHeight="1">
      <c r="A23" s="15"/>
      <c r="B23" s="20"/>
      <c r="C23" s="151" t="s">
        <v>139</v>
      </c>
      <c r="D23" s="2" t="s">
        <v>144</v>
      </c>
      <c r="E23" s="134">
        <v>2544898</v>
      </c>
      <c r="F23" s="134">
        <v>3629438</v>
      </c>
      <c r="G23" s="134">
        <v>3629438</v>
      </c>
      <c r="H23" s="134">
        <f t="shared" si="2"/>
        <v>100</v>
      </c>
    </row>
    <row r="24" spans="1:8" ht="22.5" customHeight="1">
      <c r="A24" s="116" t="s">
        <v>24</v>
      </c>
      <c r="B24" s="103"/>
      <c r="C24" s="154"/>
      <c r="D24" s="117" t="s">
        <v>25</v>
      </c>
      <c r="E24" s="135">
        <f>E25</f>
        <v>30255</v>
      </c>
      <c r="F24" s="135">
        <f>F25</f>
        <v>25255</v>
      </c>
      <c r="G24" s="135">
        <f>G25</f>
        <v>24830.839999999997</v>
      </c>
      <c r="H24" s="133">
        <f t="shared" si="2"/>
        <v>98.32049099188278</v>
      </c>
    </row>
    <row r="25" spans="1:8" ht="24.75" customHeight="1">
      <c r="A25" s="15"/>
      <c r="B25" s="10" t="s">
        <v>26</v>
      </c>
      <c r="C25" s="151"/>
      <c r="D25" s="36" t="s">
        <v>4</v>
      </c>
      <c r="E25" s="127">
        <f>SUM(E26:E28)</f>
        <v>30255</v>
      </c>
      <c r="F25" s="127">
        <f>SUM(F26:F28)</f>
        <v>25255</v>
      </c>
      <c r="G25" s="127">
        <f>SUM(G26:G28)</f>
        <v>24830.839999999997</v>
      </c>
      <c r="H25" s="119">
        <f t="shared" si="2"/>
        <v>98.32049099188278</v>
      </c>
    </row>
    <row r="26" spans="1:8" ht="36" customHeight="1">
      <c r="A26" s="15"/>
      <c r="B26" s="10"/>
      <c r="C26" s="151" t="s">
        <v>76</v>
      </c>
      <c r="D26" s="2" t="s">
        <v>98</v>
      </c>
      <c r="E26" s="128">
        <v>948</v>
      </c>
      <c r="F26" s="128">
        <v>948</v>
      </c>
      <c r="G26" s="128">
        <v>968.99</v>
      </c>
      <c r="H26" s="134">
        <f t="shared" si="2"/>
        <v>102.21413502109704</v>
      </c>
    </row>
    <row r="27" spans="1:8" ht="68.25" customHeight="1">
      <c r="A27" s="15"/>
      <c r="B27" s="20"/>
      <c r="C27" s="151" t="s">
        <v>75</v>
      </c>
      <c r="D27" s="2" t="s">
        <v>127</v>
      </c>
      <c r="E27" s="128">
        <v>7307</v>
      </c>
      <c r="F27" s="128">
        <v>7307</v>
      </c>
      <c r="G27" s="128">
        <v>7302.32</v>
      </c>
      <c r="H27" s="134">
        <f t="shared" si="2"/>
        <v>99.93595182701519</v>
      </c>
    </row>
    <row r="28" spans="1:8" ht="59.25" customHeight="1">
      <c r="A28" s="15"/>
      <c r="B28" s="20"/>
      <c r="C28" s="151" t="s">
        <v>73</v>
      </c>
      <c r="D28" s="2" t="s">
        <v>106</v>
      </c>
      <c r="E28" s="128">
        <v>22000</v>
      </c>
      <c r="F28" s="128">
        <v>17000</v>
      </c>
      <c r="G28" s="128">
        <v>16559.53</v>
      </c>
      <c r="H28" s="134">
        <f aca="true" t="shared" si="3" ref="H28:H63">G28/F28*100</f>
        <v>97.40899999999999</v>
      </c>
    </row>
    <row r="29" spans="1:8" ht="24.75" customHeight="1">
      <c r="A29" s="129">
        <v>710</v>
      </c>
      <c r="B29" s="130"/>
      <c r="C29" s="155"/>
      <c r="D29" s="117" t="s">
        <v>21</v>
      </c>
      <c r="E29" s="133">
        <f>E30+E32+E34</f>
        <v>401400</v>
      </c>
      <c r="F29" s="133">
        <f>F30+F32+F34</f>
        <v>417257</v>
      </c>
      <c r="G29" s="133">
        <f>G30+G32+G34</f>
        <v>417188.38</v>
      </c>
      <c r="H29" s="133">
        <f t="shared" si="3"/>
        <v>99.98355449998442</v>
      </c>
    </row>
    <row r="30" spans="1:8" ht="34.5" customHeight="1">
      <c r="A30" s="122"/>
      <c r="B30" s="6">
        <v>71013</v>
      </c>
      <c r="C30" s="156"/>
      <c r="D30" s="36" t="s">
        <v>42</v>
      </c>
      <c r="E30" s="119">
        <f>E31</f>
        <v>30000</v>
      </c>
      <c r="F30" s="119">
        <f>F31</f>
        <v>30000</v>
      </c>
      <c r="G30" s="119">
        <f>G31</f>
        <v>30000</v>
      </c>
      <c r="H30" s="119">
        <f t="shared" si="3"/>
        <v>100</v>
      </c>
    </row>
    <row r="31" spans="1:8" ht="54.75" customHeight="1">
      <c r="A31" s="122"/>
      <c r="B31" s="26"/>
      <c r="C31" s="156">
        <v>2110</v>
      </c>
      <c r="D31" s="2" t="s">
        <v>106</v>
      </c>
      <c r="E31" s="134">
        <v>30000</v>
      </c>
      <c r="F31" s="134">
        <v>30000</v>
      </c>
      <c r="G31" s="134">
        <v>30000</v>
      </c>
      <c r="H31" s="134">
        <f t="shared" si="3"/>
        <v>100</v>
      </c>
    </row>
    <row r="32" spans="1:8" ht="24.75" customHeight="1">
      <c r="A32" s="122"/>
      <c r="B32" s="6">
        <v>71014</v>
      </c>
      <c r="C32" s="156"/>
      <c r="D32" s="36" t="s">
        <v>3</v>
      </c>
      <c r="E32" s="119">
        <f>E33</f>
        <v>35000</v>
      </c>
      <c r="F32" s="119">
        <f>F33</f>
        <v>35000</v>
      </c>
      <c r="G32" s="119">
        <f>G33</f>
        <v>35000</v>
      </c>
      <c r="H32" s="119">
        <f t="shared" si="3"/>
        <v>100</v>
      </c>
    </row>
    <row r="33" spans="1:8" ht="56.25" customHeight="1">
      <c r="A33" s="122"/>
      <c r="B33" s="26"/>
      <c r="C33" s="156">
        <v>2110</v>
      </c>
      <c r="D33" s="2" t="s">
        <v>106</v>
      </c>
      <c r="E33" s="134">
        <v>35000</v>
      </c>
      <c r="F33" s="134">
        <v>35000</v>
      </c>
      <c r="G33" s="134">
        <v>35000</v>
      </c>
      <c r="H33" s="134">
        <f t="shared" si="3"/>
        <v>100</v>
      </c>
    </row>
    <row r="34" spans="1:8" ht="22.5" customHeight="1">
      <c r="A34" s="122"/>
      <c r="B34" s="6">
        <v>71015</v>
      </c>
      <c r="C34" s="156"/>
      <c r="D34" s="36" t="s">
        <v>33</v>
      </c>
      <c r="E34" s="119">
        <f>E35+E36</f>
        <v>336400</v>
      </c>
      <c r="F34" s="119">
        <f>F35+F36</f>
        <v>352257</v>
      </c>
      <c r="G34" s="119">
        <f>G35+G36</f>
        <v>352188.38</v>
      </c>
      <c r="H34" s="119">
        <f t="shared" si="3"/>
        <v>99.98051990450153</v>
      </c>
    </row>
    <row r="35" spans="1:8" ht="56.25" customHeight="1">
      <c r="A35" s="122"/>
      <c r="B35" s="26"/>
      <c r="C35" s="156">
        <v>2110</v>
      </c>
      <c r="D35" s="2" t="s">
        <v>106</v>
      </c>
      <c r="E35" s="134">
        <v>319400</v>
      </c>
      <c r="F35" s="134">
        <v>335257</v>
      </c>
      <c r="G35" s="134">
        <v>335256.25</v>
      </c>
      <c r="H35" s="134">
        <f t="shared" si="3"/>
        <v>99.9997762910245</v>
      </c>
    </row>
    <row r="36" spans="1:8" ht="53.25" customHeight="1">
      <c r="A36" s="15"/>
      <c r="B36" s="20"/>
      <c r="C36" s="151" t="s">
        <v>109</v>
      </c>
      <c r="D36" s="2" t="s">
        <v>107</v>
      </c>
      <c r="E36" s="128">
        <v>17000</v>
      </c>
      <c r="F36" s="128">
        <v>17000</v>
      </c>
      <c r="G36" s="128">
        <v>16932.13</v>
      </c>
      <c r="H36" s="134">
        <f t="shared" si="3"/>
        <v>99.60076470588236</v>
      </c>
    </row>
    <row r="37" spans="1:8" ht="24.75" customHeight="1">
      <c r="A37" s="129">
        <v>750</v>
      </c>
      <c r="B37" s="130"/>
      <c r="C37" s="155"/>
      <c r="D37" s="117" t="s">
        <v>32</v>
      </c>
      <c r="E37" s="133">
        <f>E38+E42+E49</f>
        <v>2076533</v>
      </c>
      <c r="F37" s="133">
        <f>F38+F42+F49</f>
        <v>2293476.76</v>
      </c>
      <c r="G37" s="133">
        <f>G38+G42+G49</f>
        <v>2212230.4</v>
      </c>
      <c r="H37" s="133">
        <f t="shared" si="3"/>
        <v>96.45750236422714</v>
      </c>
    </row>
    <row r="38" spans="1:8" ht="25.5" customHeight="1">
      <c r="A38" s="122"/>
      <c r="B38" s="6">
        <v>75011</v>
      </c>
      <c r="C38" s="156"/>
      <c r="D38" s="36" t="s">
        <v>7</v>
      </c>
      <c r="E38" s="119">
        <f>SUM(E39:E41)</f>
        <v>214742</v>
      </c>
      <c r="F38" s="119">
        <f>SUM(F39:F41)</f>
        <v>304168.76</v>
      </c>
      <c r="G38" s="119">
        <f>SUM(G39:G41)</f>
        <v>303063.46</v>
      </c>
      <c r="H38" s="119">
        <f t="shared" si="3"/>
        <v>99.63661619950715</v>
      </c>
    </row>
    <row r="39" spans="1:8" ht="51.75" customHeight="1">
      <c r="A39" s="122"/>
      <c r="B39" s="26"/>
      <c r="C39" s="156">
        <f>2110</f>
        <v>2110</v>
      </c>
      <c r="D39" s="2" t="s">
        <v>106</v>
      </c>
      <c r="E39" s="134">
        <v>144742</v>
      </c>
      <c r="F39" s="134">
        <v>186742</v>
      </c>
      <c r="G39" s="134">
        <v>186742</v>
      </c>
      <c r="H39" s="134">
        <f t="shared" si="3"/>
        <v>100</v>
      </c>
    </row>
    <row r="40" spans="1:8" ht="55.5" customHeight="1">
      <c r="A40" s="122"/>
      <c r="B40" s="26"/>
      <c r="C40" s="157">
        <f>2120</f>
        <v>2120</v>
      </c>
      <c r="D40" s="120" t="s">
        <v>154</v>
      </c>
      <c r="E40" s="134"/>
      <c r="F40" s="134">
        <v>3796</v>
      </c>
      <c r="G40" s="134">
        <v>3796</v>
      </c>
      <c r="H40" s="134">
        <f t="shared" si="3"/>
        <v>100</v>
      </c>
    </row>
    <row r="41" spans="1:8" ht="52.5" customHeight="1">
      <c r="A41" s="122"/>
      <c r="B41" s="26"/>
      <c r="C41" s="151" t="s">
        <v>93</v>
      </c>
      <c r="D41" s="2" t="s">
        <v>125</v>
      </c>
      <c r="E41" s="134">
        <v>70000</v>
      </c>
      <c r="F41" s="134">
        <v>113630.76</v>
      </c>
      <c r="G41" s="134">
        <v>112525.46</v>
      </c>
      <c r="H41" s="134">
        <f t="shared" si="3"/>
        <v>99.02728803362753</v>
      </c>
    </row>
    <row r="42" spans="1:8" ht="20.25" customHeight="1">
      <c r="A42" s="122"/>
      <c r="B42" s="6">
        <v>75020</v>
      </c>
      <c r="C42" s="156"/>
      <c r="D42" s="36" t="s">
        <v>52</v>
      </c>
      <c r="E42" s="119">
        <f>SUM(E43:E48)</f>
        <v>1838791</v>
      </c>
      <c r="F42" s="119">
        <f>SUM(F43:F48)</f>
        <v>1968823</v>
      </c>
      <c r="G42" s="119">
        <f>SUM(G43:G48)</f>
        <v>1888682.18</v>
      </c>
      <c r="H42" s="119">
        <f t="shared" si="3"/>
        <v>95.92950610593233</v>
      </c>
    </row>
    <row r="43" spans="1:8" ht="20.25" customHeight="1">
      <c r="A43" s="122"/>
      <c r="B43" s="6"/>
      <c r="C43" s="148" t="s">
        <v>78</v>
      </c>
      <c r="D43" s="2" t="s">
        <v>43</v>
      </c>
      <c r="E43" s="134">
        <v>1541065</v>
      </c>
      <c r="F43" s="134">
        <v>1561457</v>
      </c>
      <c r="G43" s="134">
        <v>1474712</v>
      </c>
      <c r="H43" s="134">
        <f t="shared" si="3"/>
        <v>94.44461166718008</v>
      </c>
    </row>
    <row r="44" spans="1:8" ht="21" customHeight="1">
      <c r="A44" s="122"/>
      <c r="B44" s="6"/>
      <c r="C44" s="148" t="s">
        <v>94</v>
      </c>
      <c r="D44" s="2" t="s">
        <v>95</v>
      </c>
      <c r="E44" s="134">
        <v>37000</v>
      </c>
      <c r="F44" s="134">
        <v>37000</v>
      </c>
      <c r="G44" s="134">
        <v>36915</v>
      </c>
      <c r="H44" s="134">
        <f t="shared" si="3"/>
        <v>99.77027027027027</v>
      </c>
    </row>
    <row r="45" spans="1:8" ht="21" customHeight="1">
      <c r="A45" s="122"/>
      <c r="B45" s="6"/>
      <c r="C45" s="148" t="s">
        <v>79</v>
      </c>
      <c r="D45" s="2" t="s">
        <v>44</v>
      </c>
      <c r="E45" s="134">
        <v>12080</v>
      </c>
      <c r="F45" s="134">
        <v>17720</v>
      </c>
      <c r="G45" s="134">
        <v>15354.8</v>
      </c>
      <c r="H45" s="134">
        <f t="shared" si="3"/>
        <v>86.65237020316027</v>
      </c>
    </row>
    <row r="46" spans="1:8" ht="31.5" customHeight="1">
      <c r="A46" s="122"/>
      <c r="B46" s="6"/>
      <c r="C46" s="148" t="s">
        <v>133</v>
      </c>
      <c r="D46" s="2" t="s">
        <v>134</v>
      </c>
      <c r="E46" s="134">
        <v>3924</v>
      </c>
      <c r="F46" s="134">
        <v>3924</v>
      </c>
      <c r="G46" s="134">
        <v>3924</v>
      </c>
      <c r="H46" s="134">
        <f t="shared" si="3"/>
        <v>100</v>
      </c>
    </row>
    <row r="47" spans="1:8" ht="20.25" customHeight="1">
      <c r="A47" s="122"/>
      <c r="B47" s="6"/>
      <c r="C47" s="148" t="s">
        <v>80</v>
      </c>
      <c r="D47" s="2" t="s">
        <v>132</v>
      </c>
      <c r="E47" s="134">
        <v>189762</v>
      </c>
      <c r="F47" s="134">
        <v>273762</v>
      </c>
      <c r="G47" s="134">
        <v>273240.98</v>
      </c>
      <c r="H47" s="134">
        <f t="shared" si="3"/>
        <v>99.80968140209379</v>
      </c>
    </row>
    <row r="48" spans="1:8" ht="18.75" customHeight="1">
      <c r="A48" s="122"/>
      <c r="B48" s="26"/>
      <c r="C48" s="151" t="s">
        <v>77</v>
      </c>
      <c r="D48" s="2" t="s">
        <v>45</v>
      </c>
      <c r="E48" s="134">
        <v>54960</v>
      </c>
      <c r="F48" s="134">
        <v>74960</v>
      </c>
      <c r="G48" s="134">
        <v>84535.4</v>
      </c>
      <c r="H48" s="134">
        <f t="shared" si="3"/>
        <v>112.7740128068303</v>
      </c>
    </row>
    <row r="49" spans="1:8" ht="22.5" customHeight="1">
      <c r="A49" s="122"/>
      <c r="B49" s="6">
        <v>75045</v>
      </c>
      <c r="C49" s="156"/>
      <c r="D49" s="36" t="s">
        <v>8</v>
      </c>
      <c r="E49" s="119">
        <f>E50</f>
        <v>23000</v>
      </c>
      <c r="F49" s="119">
        <f>F50</f>
        <v>20485</v>
      </c>
      <c r="G49" s="119">
        <f>G50</f>
        <v>20484.76</v>
      </c>
      <c r="H49" s="119">
        <f t="shared" si="3"/>
        <v>99.99882841103246</v>
      </c>
    </row>
    <row r="50" spans="1:8" ht="54" customHeight="1">
      <c r="A50" s="122"/>
      <c r="B50" s="26"/>
      <c r="C50" s="156">
        <v>2110</v>
      </c>
      <c r="D50" s="2" t="s">
        <v>106</v>
      </c>
      <c r="E50" s="134">
        <v>23000</v>
      </c>
      <c r="F50" s="134">
        <v>20485</v>
      </c>
      <c r="G50" s="134">
        <v>20484.76</v>
      </c>
      <c r="H50" s="134">
        <f t="shared" si="3"/>
        <v>99.99882841103246</v>
      </c>
    </row>
    <row r="51" spans="1:8" ht="36.75" customHeight="1">
      <c r="A51" s="116" t="s">
        <v>34</v>
      </c>
      <c r="B51" s="103"/>
      <c r="C51" s="149"/>
      <c r="D51" s="117" t="s">
        <v>35</v>
      </c>
      <c r="E51" s="133">
        <f>E52+E59</f>
        <v>3159400</v>
      </c>
      <c r="F51" s="133">
        <f>F52+F59</f>
        <v>3578329.47</v>
      </c>
      <c r="G51" s="133">
        <f>G52+G59</f>
        <v>3578329.43</v>
      </c>
      <c r="H51" s="133">
        <f t="shared" si="3"/>
        <v>99.99999888215994</v>
      </c>
    </row>
    <row r="52" spans="1:8" ht="33.75" customHeight="1">
      <c r="A52" s="15"/>
      <c r="B52" s="10" t="s">
        <v>37</v>
      </c>
      <c r="C52" s="158"/>
      <c r="D52" s="36" t="s">
        <v>36</v>
      </c>
      <c r="E52" s="127">
        <f>SUM(E53:E58)</f>
        <v>3159000</v>
      </c>
      <c r="F52" s="127">
        <f>SUM(F53:F58)</f>
        <v>3577929.47</v>
      </c>
      <c r="G52" s="127">
        <f>SUM(G53:G58)</f>
        <v>3577929.43</v>
      </c>
      <c r="H52" s="119">
        <f t="shared" si="3"/>
        <v>99.99999888203497</v>
      </c>
    </row>
    <row r="53" spans="1:8" ht="33.75" customHeight="1">
      <c r="A53" s="15"/>
      <c r="B53" s="10"/>
      <c r="C53" s="148" t="s">
        <v>155</v>
      </c>
      <c r="D53" s="171" t="s">
        <v>178</v>
      </c>
      <c r="E53" s="172"/>
      <c r="F53" s="172">
        <v>56000</v>
      </c>
      <c r="G53" s="172">
        <v>56000</v>
      </c>
      <c r="H53" s="173">
        <f t="shared" si="3"/>
        <v>100</v>
      </c>
    </row>
    <row r="54" spans="1:8" ht="57.75" customHeight="1">
      <c r="A54" s="15"/>
      <c r="B54" s="10"/>
      <c r="C54" s="148" t="s">
        <v>73</v>
      </c>
      <c r="D54" s="2" t="s">
        <v>106</v>
      </c>
      <c r="E54" s="134">
        <v>3159000</v>
      </c>
      <c r="F54" s="134">
        <v>3410950</v>
      </c>
      <c r="G54" s="134">
        <v>3410949.98</v>
      </c>
      <c r="H54" s="134">
        <f t="shared" si="3"/>
        <v>99.99999941365309</v>
      </c>
    </row>
    <row r="55" spans="1:8" ht="45.75" customHeight="1">
      <c r="A55" s="15"/>
      <c r="B55" s="10"/>
      <c r="C55" s="148" t="s">
        <v>102</v>
      </c>
      <c r="D55" s="2" t="s">
        <v>196</v>
      </c>
      <c r="E55" s="134"/>
      <c r="F55" s="134">
        <v>9000</v>
      </c>
      <c r="G55" s="134">
        <v>8999.98</v>
      </c>
      <c r="H55" s="134">
        <f t="shared" si="3"/>
        <v>99.99977777777778</v>
      </c>
    </row>
    <row r="56" spans="1:8" ht="42" customHeight="1">
      <c r="A56" s="15"/>
      <c r="B56" s="10"/>
      <c r="C56" s="148" t="s">
        <v>170</v>
      </c>
      <c r="D56" s="2" t="s">
        <v>179</v>
      </c>
      <c r="E56" s="134"/>
      <c r="F56" s="134">
        <v>40000</v>
      </c>
      <c r="G56" s="134">
        <v>40000</v>
      </c>
      <c r="H56" s="134">
        <f t="shared" si="3"/>
        <v>100</v>
      </c>
    </row>
    <row r="57" spans="1:8" ht="57.75" customHeight="1">
      <c r="A57" s="15"/>
      <c r="B57" s="10"/>
      <c r="C57" s="148" t="s">
        <v>180</v>
      </c>
      <c r="D57" s="2" t="s">
        <v>181</v>
      </c>
      <c r="E57" s="134"/>
      <c r="F57" s="134">
        <v>56979.47</v>
      </c>
      <c r="G57" s="134">
        <v>56979.47</v>
      </c>
      <c r="H57" s="134">
        <f t="shared" si="3"/>
        <v>100</v>
      </c>
    </row>
    <row r="58" spans="1:8" ht="55.5" customHeight="1">
      <c r="A58" s="15"/>
      <c r="B58" s="10"/>
      <c r="C58" s="148" t="s">
        <v>139</v>
      </c>
      <c r="D58" s="2" t="s">
        <v>144</v>
      </c>
      <c r="E58" s="134"/>
      <c r="F58" s="134">
        <v>5000</v>
      </c>
      <c r="G58" s="134">
        <v>5000</v>
      </c>
      <c r="H58" s="134">
        <f t="shared" si="3"/>
        <v>100</v>
      </c>
    </row>
    <row r="59" spans="1:8" ht="24.75" customHeight="1">
      <c r="A59" s="15"/>
      <c r="B59" s="10" t="s">
        <v>65</v>
      </c>
      <c r="C59" s="158"/>
      <c r="D59" s="36" t="s">
        <v>70</v>
      </c>
      <c r="E59" s="127">
        <f>E60</f>
        <v>400</v>
      </c>
      <c r="F59" s="127">
        <f>F60</f>
        <v>400</v>
      </c>
      <c r="G59" s="127">
        <f>G60</f>
        <v>400</v>
      </c>
      <c r="H59" s="119">
        <f t="shared" si="3"/>
        <v>100</v>
      </c>
    </row>
    <row r="60" spans="1:8" ht="56.25" customHeight="1">
      <c r="A60" s="15"/>
      <c r="B60" s="10"/>
      <c r="C60" s="148" t="s">
        <v>73</v>
      </c>
      <c r="D60" s="2" t="s">
        <v>106</v>
      </c>
      <c r="E60" s="134">
        <v>400</v>
      </c>
      <c r="F60" s="134">
        <v>400</v>
      </c>
      <c r="G60" s="134">
        <v>400</v>
      </c>
      <c r="H60" s="134">
        <f t="shared" si="3"/>
        <v>100</v>
      </c>
    </row>
    <row r="61" spans="1:8" ht="78" customHeight="1">
      <c r="A61" s="116" t="s">
        <v>38</v>
      </c>
      <c r="B61" s="103"/>
      <c r="C61" s="149"/>
      <c r="D61" s="117" t="s">
        <v>110</v>
      </c>
      <c r="E61" s="135">
        <f>E62+E66</f>
        <v>7052043</v>
      </c>
      <c r="F61" s="135">
        <f>F62+F66</f>
        <v>7061343</v>
      </c>
      <c r="G61" s="135">
        <f>G62+G66</f>
        <v>7779188.220000001</v>
      </c>
      <c r="H61" s="167">
        <f t="shared" si="3"/>
        <v>110.16584550559291</v>
      </c>
    </row>
    <row r="62" spans="1:8" ht="45" customHeight="1">
      <c r="A62" s="15"/>
      <c r="B62" s="10" t="s">
        <v>156</v>
      </c>
      <c r="C62" s="158"/>
      <c r="D62" s="36" t="s">
        <v>161</v>
      </c>
      <c r="E62" s="127">
        <f>SUM(E63:E65)</f>
        <v>29733</v>
      </c>
      <c r="F62" s="127">
        <f>SUM(F63:F65)</f>
        <v>39033</v>
      </c>
      <c r="G62" s="127">
        <f>SUM(G63:G65)</f>
        <v>35700.86</v>
      </c>
      <c r="H62" s="119">
        <f t="shared" si="3"/>
        <v>91.46327466502703</v>
      </c>
    </row>
    <row r="63" spans="1:8" ht="42" customHeight="1">
      <c r="A63" s="15"/>
      <c r="B63" s="10"/>
      <c r="C63" s="148" t="s">
        <v>157</v>
      </c>
      <c r="D63" s="2" t="s">
        <v>162</v>
      </c>
      <c r="E63" s="128">
        <v>29733</v>
      </c>
      <c r="F63" s="128">
        <v>39033</v>
      </c>
      <c r="G63" s="128">
        <v>35655.26</v>
      </c>
      <c r="H63" s="134">
        <f t="shared" si="3"/>
        <v>91.34645043937182</v>
      </c>
    </row>
    <row r="64" spans="1:8" ht="33.75" customHeight="1">
      <c r="A64" s="15"/>
      <c r="B64" s="10"/>
      <c r="C64" s="148" t="s">
        <v>115</v>
      </c>
      <c r="D64" s="121" t="s">
        <v>195</v>
      </c>
      <c r="E64" s="128"/>
      <c r="F64" s="128">
        <v>0</v>
      </c>
      <c r="G64" s="128">
        <v>0</v>
      </c>
      <c r="H64" s="134"/>
    </row>
    <row r="65" spans="1:8" ht="24" customHeight="1">
      <c r="A65" s="15"/>
      <c r="B65" s="10"/>
      <c r="C65" s="148" t="s">
        <v>80</v>
      </c>
      <c r="D65" s="2" t="s">
        <v>132</v>
      </c>
      <c r="E65" s="128"/>
      <c r="F65" s="128">
        <v>0</v>
      </c>
      <c r="G65" s="128">
        <v>45.6</v>
      </c>
      <c r="H65" s="134"/>
    </row>
    <row r="66" spans="1:8" ht="34.5" customHeight="1">
      <c r="A66" s="15"/>
      <c r="B66" s="10" t="s">
        <v>53</v>
      </c>
      <c r="C66" s="158"/>
      <c r="D66" s="36" t="s">
        <v>89</v>
      </c>
      <c r="E66" s="127">
        <f>E67+E68</f>
        <v>7022310</v>
      </c>
      <c r="F66" s="127">
        <f>F67+F68</f>
        <v>7022310</v>
      </c>
      <c r="G66" s="127">
        <f>G67+G68</f>
        <v>7743487.36</v>
      </c>
      <c r="H66" s="119">
        <f aca="true" t="shared" si="4" ref="H66:H83">G66/F66*100</f>
        <v>110.26980238696385</v>
      </c>
    </row>
    <row r="67" spans="1:8" ht="23.25" customHeight="1">
      <c r="A67" s="15"/>
      <c r="B67" s="10"/>
      <c r="C67" s="148" t="s">
        <v>83</v>
      </c>
      <c r="D67" s="2" t="s">
        <v>13</v>
      </c>
      <c r="E67" s="128">
        <v>6795162</v>
      </c>
      <c r="F67" s="128">
        <v>6795162</v>
      </c>
      <c r="G67" s="128">
        <v>7536663</v>
      </c>
      <c r="H67" s="119">
        <f t="shared" si="4"/>
        <v>110.91219017294951</v>
      </c>
    </row>
    <row r="68" spans="1:8" ht="23.25" customHeight="1">
      <c r="A68" s="15"/>
      <c r="B68" s="20"/>
      <c r="C68" s="148" t="s">
        <v>99</v>
      </c>
      <c r="D68" s="2" t="s">
        <v>90</v>
      </c>
      <c r="E68" s="128">
        <v>227148</v>
      </c>
      <c r="F68" s="128">
        <v>227148</v>
      </c>
      <c r="G68" s="128">
        <v>206824.36</v>
      </c>
      <c r="H68" s="134">
        <f t="shared" si="4"/>
        <v>91.05268811523763</v>
      </c>
    </row>
    <row r="69" spans="1:8" ht="21" customHeight="1">
      <c r="A69" s="116" t="s">
        <v>39</v>
      </c>
      <c r="B69" s="103"/>
      <c r="C69" s="154"/>
      <c r="D69" s="117" t="s">
        <v>9</v>
      </c>
      <c r="E69" s="135">
        <f>E70+E72+E75+E77+E79</f>
        <v>22963500</v>
      </c>
      <c r="F69" s="135">
        <f>F70+F72+F75+F77+F79</f>
        <v>25719501</v>
      </c>
      <c r="G69" s="135">
        <f>G70+G72+G75+G77+G79</f>
        <v>25727556.87</v>
      </c>
      <c r="H69" s="133">
        <f t="shared" si="4"/>
        <v>100.03132203070348</v>
      </c>
    </row>
    <row r="70" spans="1:8" ht="36.75" customHeight="1">
      <c r="A70" s="136"/>
      <c r="B70" s="10" t="s">
        <v>40</v>
      </c>
      <c r="C70" s="158"/>
      <c r="D70" s="36" t="s">
        <v>111</v>
      </c>
      <c r="E70" s="127">
        <f>E71</f>
        <v>17322374</v>
      </c>
      <c r="F70" s="127">
        <f>F71</f>
        <v>19606678</v>
      </c>
      <c r="G70" s="127">
        <f>G71</f>
        <v>19606678</v>
      </c>
      <c r="H70" s="119">
        <f t="shared" si="4"/>
        <v>100</v>
      </c>
    </row>
    <row r="71" spans="1:8" ht="20.25" customHeight="1">
      <c r="A71" s="136"/>
      <c r="B71" s="20"/>
      <c r="C71" s="151" t="s">
        <v>84</v>
      </c>
      <c r="D71" s="2" t="s">
        <v>12</v>
      </c>
      <c r="E71" s="128">
        <v>17322374</v>
      </c>
      <c r="F71" s="128">
        <v>19606678</v>
      </c>
      <c r="G71" s="128">
        <v>19606678</v>
      </c>
      <c r="H71" s="134">
        <f t="shared" si="4"/>
        <v>100</v>
      </c>
    </row>
    <row r="72" spans="1:8" ht="25.5" customHeight="1">
      <c r="A72" s="136"/>
      <c r="B72" s="10" t="s">
        <v>171</v>
      </c>
      <c r="C72" s="158"/>
      <c r="D72" s="36" t="s">
        <v>172</v>
      </c>
      <c r="E72" s="127">
        <f>SUM(E73:E74)</f>
        <v>0</v>
      </c>
      <c r="F72" s="127">
        <f>SUM(F73:F74)</f>
        <v>468326</v>
      </c>
      <c r="G72" s="127">
        <f>SUM(G73:G74)</f>
        <v>468326</v>
      </c>
      <c r="H72" s="119">
        <f>G72/F72*100</f>
        <v>100</v>
      </c>
    </row>
    <row r="73" spans="1:8" ht="33" customHeight="1">
      <c r="A73" s="136"/>
      <c r="B73" s="20"/>
      <c r="C73" s="151" t="s">
        <v>202</v>
      </c>
      <c r="D73" s="2" t="s">
        <v>210</v>
      </c>
      <c r="E73" s="128"/>
      <c r="F73" s="128">
        <v>20326</v>
      </c>
      <c r="G73" s="128">
        <v>20326</v>
      </c>
      <c r="H73" s="134">
        <f>G73/F73*100</f>
        <v>100</v>
      </c>
    </row>
    <row r="74" spans="1:8" ht="54.75" customHeight="1">
      <c r="A74" s="136"/>
      <c r="B74" s="20"/>
      <c r="C74" s="151" t="s">
        <v>203</v>
      </c>
      <c r="D74" s="2" t="s">
        <v>211</v>
      </c>
      <c r="E74" s="128"/>
      <c r="F74" s="128">
        <v>448000</v>
      </c>
      <c r="G74" s="128">
        <v>448000</v>
      </c>
      <c r="H74" s="134">
        <f>G74/F74*100</f>
        <v>100</v>
      </c>
    </row>
    <row r="75" spans="1:8" ht="30.75" customHeight="1">
      <c r="A75" s="136"/>
      <c r="B75" s="10" t="s">
        <v>41</v>
      </c>
      <c r="C75" s="158"/>
      <c r="D75" s="36" t="s">
        <v>10</v>
      </c>
      <c r="E75" s="127">
        <f>E76</f>
        <v>3840258</v>
      </c>
      <c r="F75" s="127">
        <f>F76</f>
        <v>3840258</v>
      </c>
      <c r="G75" s="127">
        <f>G76</f>
        <v>3840258</v>
      </c>
      <c r="H75" s="119">
        <f t="shared" si="4"/>
        <v>100</v>
      </c>
    </row>
    <row r="76" spans="1:8" ht="24.75" customHeight="1">
      <c r="A76" s="136"/>
      <c r="B76" s="20"/>
      <c r="C76" s="151" t="s">
        <v>84</v>
      </c>
      <c r="D76" s="2" t="s">
        <v>12</v>
      </c>
      <c r="E76" s="128">
        <v>3840258</v>
      </c>
      <c r="F76" s="128">
        <v>3840258</v>
      </c>
      <c r="G76" s="128">
        <v>3840258</v>
      </c>
      <c r="H76" s="134">
        <f t="shared" si="4"/>
        <v>100</v>
      </c>
    </row>
    <row r="77" spans="1:8" ht="27" customHeight="1">
      <c r="A77" s="136"/>
      <c r="B77" s="10" t="s">
        <v>204</v>
      </c>
      <c r="C77" s="158"/>
      <c r="D77" s="36" t="s">
        <v>212</v>
      </c>
      <c r="E77" s="127">
        <f>E78</f>
        <v>0</v>
      </c>
      <c r="F77" s="127">
        <f>F78</f>
        <v>0</v>
      </c>
      <c r="G77" s="127">
        <f>G78</f>
        <v>8055.87</v>
      </c>
      <c r="H77" s="119"/>
    </row>
    <row r="78" spans="1:8" ht="21.75" customHeight="1">
      <c r="A78" s="136"/>
      <c r="B78" s="20"/>
      <c r="C78" s="151" t="s">
        <v>77</v>
      </c>
      <c r="D78" s="2" t="s">
        <v>45</v>
      </c>
      <c r="E78" s="128"/>
      <c r="F78" s="128">
        <v>0</v>
      </c>
      <c r="G78" s="128">
        <v>8055.87</v>
      </c>
      <c r="H78" s="134"/>
    </row>
    <row r="79" spans="1:8" ht="30.75" customHeight="1">
      <c r="A79" s="136"/>
      <c r="B79" s="10" t="s">
        <v>91</v>
      </c>
      <c r="C79" s="158"/>
      <c r="D79" s="36" t="s">
        <v>92</v>
      </c>
      <c r="E79" s="127">
        <f>E80</f>
        <v>1800868</v>
      </c>
      <c r="F79" s="127">
        <f>F80</f>
        <v>1804239</v>
      </c>
      <c r="G79" s="127">
        <f>G80</f>
        <v>1804239</v>
      </c>
      <c r="H79" s="119">
        <f t="shared" si="4"/>
        <v>100</v>
      </c>
    </row>
    <row r="80" spans="1:8" ht="21" customHeight="1">
      <c r="A80" s="136"/>
      <c r="B80" s="20"/>
      <c r="C80" s="151" t="s">
        <v>84</v>
      </c>
      <c r="D80" s="2" t="s">
        <v>12</v>
      </c>
      <c r="E80" s="128">
        <v>1800868</v>
      </c>
      <c r="F80" s="128">
        <v>1804239</v>
      </c>
      <c r="G80" s="128">
        <v>1804239</v>
      </c>
      <c r="H80" s="134">
        <f t="shared" si="4"/>
        <v>100</v>
      </c>
    </row>
    <row r="81" spans="1:8" ht="24" customHeight="1">
      <c r="A81" s="116" t="s">
        <v>46</v>
      </c>
      <c r="B81" s="103"/>
      <c r="C81" s="154"/>
      <c r="D81" s="117" t="s">
        <v>47</v>
      </c>
      <c r="E81" s="135">
        <f>E82+E85+E88+E93+E101+E106</f>
        <v>405743</v>
      </c>
      <c r="F81" s="135">
        <f>F82+F85+F88+F93+F101+F106</f>
        <v>548440.87</v>
      </c>
      <c r="G81" s="135">
        <f>G82+G85+G88+G93+G101+G106</f>
        <v>568925.8099999999</v>
      </c>
      <c r="H81" s="133">
        <f t="shared" si="4"/>
        <v>103.73512280366705</v>
      </c>
    </row>
    <row r="82" spans="1:8" ht="22.5" customHeight="1">
      <c r="A82" s="116"/>
      <c r="B82" s="10" t="s">
        <v>120</v>
      </c>
      <c r="C82" s="154"/>
      <c r="D82" s="36" t="s">
        <v>122</v>
      </c>
      <c r="E82" s="127">
        <f>SUM(E83:E84)</f>
        <v>42000</v>
      </c>
      <c r="F82" s="127">
        <f>SUM(F83:F84)</f>
        <v>63500</v>
      </c>
      <c r="G82" s="127">
        <f>SUM(G83:G84)</f>
        <v>67377.3</v>
      </c>
      <c r="H82" s="119">
        <f t="shared" si="4"/>
        <v>106.10598425196851</v>
      </c>
    </row>
    <row r="83" spans="1:8" ht="19.5" customHeight="1">
      <c r="A83" s="116"/>
      <c r="B83" s="10"/>
      <c r="C83" s="150" t="s">
        <v>81</v>
      </c>
      <c r="D83" s="114" t="s">
        <v>48</v>
      </c>
      <c r="E83" s="128">
        <v>42000</v>
      </c>
      <c r="F83" s="128">
        <v>63500</v>
      </c>
      <c r="G83" s="128">
        <v>65316.72</v>
      </c>
      <c r="H83" s="134">
        <f t="shared" si="4"/>
        <v>102.86097637795275</v>
      </c>
    </row>
    <row r="84" spans="1:8" ht="19.5" customHeight="1">
      <c r="A84" s="116"/>
      <c r="B84" s="10"/>
      <c r="C84" s="150" t="s">
        <v>80</v>
      </c>
      <c r="D84" s="121" t="s">
        <v>132</v>
      </c>
      <c r="E84" s="128"/>
      <c r="F84" s="128">
        <v>0</v>
      </c>
      <c r="G84" s="128">
        <v>2060.58</v>
      </c>
      <c r="H84" s="119"/>
    </row>
    <row r="85" spans="1:8" ht="19.5" customHeight="1">
      <c r="A85" s="116"/>
      <c r="B85" s="10" t="s">
        <v>121</v>
      </c>
      <c r="C85" s="154"/>
      <c r="D85" s="36" t="s">
        <v>123</v>
      </c>
      <c r="E85" s="127">
        <f>SUM(E86:E87)</f>
        <v>33760</v>
      </c>
      <c r="F85" s="127">
        <f>SUM(F86:F87)</f>
        <v>43260</v>
      </c>
      <c r="G85" s="127">
        <f>SUM(G86:G87)</f>
        <v>47163.979999999996</v>
      </c>
      <c r="H85" s="119">
        <f>G85/F85*100</f>
        <v>109.02445677300045</v>
      </c>
    </row>
    <row r="86" spans="1:8" ht="69" customHeight="1">
      <c r="A86" s="116"/>
      <c r="B86" s="10"/>
      <c r="C86" s="151" t="s">
        <v>75</v>
      </c>
      <c r="D86" s="2" t="s">
        <v>97</v>
      </c>
      <c r="E86" s="128">
        <v>10260</v>
      </c>
      <c r="F86" s="128">
        <v>18260</v>
      </c>
      <c r="G86" s="128">
        <v>20730.28</v>
      </c>
      <c r="H86" s="134">
        <f>G86/F86*100</f>
        <v>113.52836801752464</v>
      </c>
    </row>
    <row r="87" spans="1:8" ht="19.5" customHeight="1">
      <c r="A87" s="116"/>
      <c r="B87" s="10"/>
      <c r="C87" s="151" t="s">
        <v>77</v>
      </c>
      <c r="D87" s="2" t="s">
        <v>45</v>
      </c>
      <c r="E87" s="128">
        <v>23500</v>
      </c>
      <c r="F87" s="128">
        <v>25000</v>
      </c>
      <c r="G87" s="128">
        <v>26433.7</v>
      </c>
      <c r="H87" s="134">
        <f>G87/F87*100</f>
        <v>105.73479999999999</v>
      </c>
    </row>
    <row r="88" spans="1:8" ht="21.75" customHeight="1">
      <c r="A88" s="116"/>
      <c r="B88" s="10" t="s">
        <v>56</v>
      </c>
      <c r="C88" s="154"/>
      <c r="D88" s="36" t="s">
        <v>57</v>
      </c>
      <c r="E88" s="127">
        <f>SUM(E89:E92)</f>
        <v>100572</v>
      </c>
      <c r="F88" s="127">
        <f>SUM(F89:F92)</f>
        <v>108475</v>
      </c>
      <c r="G88" s="127">
        <f>SUM(G89:G92)</f>
        <v>109968.33</v>
      </c>
      <c r="H88" s="119">
        <f>G88/F88*100</f>
        <v>101.37665821617885</v>
      </c>
    </row>
    <row r="89" spans="1:8" ht="63" customHeight="1">
      <c r="A89" s="116"/>
      <c r="B89" s="103"/>
      <c r="C89" s="151" t="s">
        <v>75</v>
      </c>
      <c r="D89" s="2" t="s">
        <v>97</v>
      </c>
      <c r="E89" s="128">
        <v>81770</v>
      </c>
      <c r="F89" s="128">
        <v>65069</v>
      </c>
      <c r="G89" s="128">
        <v>63519.42</v>
      </c>
      <c r="H89" s="134">
        <f>G89/F89*100</f>
        <v>97.61855876070018</v>
      </c>
    </row>
    <row r="90" spans="1:8" ht="19.5" customHeight="1">
      <c r="A90" s="116"/>
      <c r="B90" s="103"/>
      <c r="C90" s="150" t="s">
        <v>80</v>
      </c>
      <c r="D90" s="121" t="s">
        <v>132</v>
      </c>
      <c r="E90" s="128"/>
      <c r="F90" s="128">
        <v>0</v>
      </c>
      <c r="G90" s="128">
        <v>3405.96</v>
      </c>
      <c r="H90" s="134"/>
    </row>
    <row r="91" spans="1:8" ht="20.25" customHeight="1">
      <c r="A91" s="116"/>
      <c r="B91" s="103"/>
      <c r="C91" s="151" t="s">
        <v>77</v>
      </c>
      <c r="D91" s="2" t="s">
        <v>45</v>
      </c>
      <c r="E91" s="128">
        <v>18802</v>
      </c>
      <c r="F91" s="128">
        <v>19157</v>
      </c>
      <c r="G91" s="128">
        <v>20447.62</v>
      </c>
      <c r="H91" s="134">
        <f aca="true" t="shared" si="5" ref="H91:H96">G91/F91*100</f>
        <v>106.73706739050999</v>
      </c>
    </row>
    <row r="92" spans="1:8" ht="47.25" customHeight="1">
      <c r="A92" s="116"/>
      <c r="B92" s="103"/>
      <c r="C92" s="151" t="s">
        <v>158</v>
      </c>
      <c r="D92" s="2" t="s">
        <v>163</v>
      </c>
      <c r="E92" s="128"/>
      <c r="F92" s="128">
        <v>24249</v>
      </c>
      <c r="G92" s="128">
        <v>22595.33</v>
      </c>
      <c r="H92" s="134">
        <f t="shared" si="5"/>
        <v>93.1804610499402</v>
      </c>
    </row>
    <row r="93" spans="1:8" ht="23.25" customHeight="1">
      <c r="A93" s="116"/>
      <c r="B93" s="10" t="s">
        <v>54</v>
      </c>
      <c r="C93" s="158"/>
      <c r="D93" s="36" t="s">
        <v>55</v>
      </c>
      <c r="E93" s="127">
        <f>SUM(E94:E100)</f>
        <v>159388</v>
      </c>
      <c r="F93" s="127">
        <f>SUM(F94:F100)</f>
        <v>232148.87</v>
      </c>
      <c r="G93" s="127">
        <f>SUM(G94:G100)</f>
        <v>241574.25</v>
      </c>
      <c r="H93" s="119">
        <f t="shared" si="5"/>
        <v>104.06005853054552</v>
      </c>
    </row>
    <row r="94" spans="1:8" ht="23.25" customHeight="1">
      <c r="A94" s="116"/>
      <c r="B94" s="10"/>
      <c r="C94" s="148" t="s">
        <v>79</v>
      </c>
      <c r="D94" s="2" t="s">
        <v>44</v>
      </c>
      <c r="E94" s="128">
        <v>400</v>
      </c>
      <c r="F94" s="128">
        <v>600</v>
      </c>
      <c r="G94" s="128">
        <v>488</v>
      </c>
      <c r="H94" s="134">
        <f t="shared" si="5"/>
        <v>81.33333333333333</v>
      </c>
    </row>
    <row r="95" spans="1:8" ht="69" customHeight="1">
      <c r="A95" s="116"/>
      <c r="B95" s="10"/>
      <c r="C95" s="151" t="s">
        <v>75</v>
      </c>
      <c r="D95" s="2" t="s">
        <v>97</v>
      </c>
      <c r="E95" s="128">
        <v>72938</v>
      </c>
      <c r="F95" s="128">
        <v>88174</v>
      </c>
      <c r="G95" s="128">
        <v>88242.58</v>
      </c>
      <c r="H95" s="134">
        <f t="shared" si="5"/>
        <v>100.0777780298047</v>
      </c>
    </row>
    <row r="96" spans="1:8" ht="20.25" customHeight="1">
      <c r="A96" s="116"/>
      <c r="B96" s="10"/>
      <c r="C96" s="148" t="s">
        <v>81</v>
      </c>
      <c r="D96" s="2" t="s">
        <v>48</v>
      </c>
      <c r="E96" s="128">
        <v>50</v>
      </c>
      <c r="F96" s="128">
        <v>790</v>
      </c>
      <c r="G96" s="128">
        <v>740</v>
      </c>
      <c r="H96" s="134">
        <f t="shared" si="5"/>
        <v>93.67088607594937</v>
      </c>
    </row>
    <row r="97" spans="1:8" ht="20.25" customHeight="1">
      <c r="A97" s="116"/>
      <c r="B97" s="10"/>
      <c r="C97" s="150" t="s">
        <v>80</v>
      </c>
      <c r="D97" s="121" t="s">
        <v>132</v>
      </c>
      <c r="E97" s="128"/>
      <c r="F97" s="128">
        <v>0</v>
      </c>
      <c r="G97" s="128">
        <v>6426.94</v>
      </c>
      <c r="H97" s="134"/>
    </row>
    <row r="98" spans="1:8" ht="21" customHeight="1">
      <c r="A98" s="116"/>
      <c r="B98" s="10"/>
      <c r="C98" s="151" t="s">
        <v>77</v>
      </c>
      <c r="D98" s="2" t="s">
        <v>45</v>
      </c>
      <c r="E98" s="128">
        <v>86000</v>
      </c>
      <c r="F98" s="128">
        <v>110792.87</v>
      </c>
      <c r="G98" s="128">
        <v>115517.48</v>
      </c>
      <c r="H98" s="134">
        <f aca="true" t="shared" si="6" ref="H98:H105">G98/F98*100</f>
        <v>104.26436286017322</v>
      </c>
    </row>
    <row r="99" spans="1:8" ht="46.5" customHeight="1">
      <c r="A99" s="116"/>
      <c r="B99" s="10"/>
      <c r="C99" s="151" t="s">
        <v>158</v>
      </c>
      <c r="D99" s="2" t="s">
        <v>163</v>
      </c>
      <c r="E99" s="128"/>
      <c r="F99" s="128">
        <v>15352</v>
      </c>
      <c r="G99" s="128">
        <v>13719.25</v>
      </c>
      <c r="H99" s="134">
        <f t="shared" si="6"/>
        <v>89.36457790515894</v>
      </c>
    </row>
    <row r="100" spans="1:8" ht="54.75" customHeight="1">
      <c r="A100" s="116"/>
      <c r="B100" s="10"/>
      <c r="C100" s="159" t="s">
        <v>124</v>
      </c>
      <c r="D100" s="114" t="s">
        <v>131</v>
      </c>
      <c r="E100" s="128"/>
      <c r="F100" s="128">
        <v>16440</v>
      </c>
      <c r="G100" s="128">
        <v>16440</v>
      </c>
      <c r="H100" s="134">
        <f t="shared" si="6"/>
        <v>100</v>
      </c>
    </row>
    <row r="101" spans="1:8" ht="34.5" customHeight="1">
      <c r="A101" s="15"/>
      <c r="B101" s="10" t="s">
        <v>63</v>
      </c>
      <c r="C101" s="158"/>
      <c r="D101" s="36" t="s">
        <v>64</v>
      </c>
      <c r="E101" s="127">
        <f>SUM(E102:E105)</f>
        <v>70023</v>
      </c>
      <c r="F101" s="127">
        <f>SUM(F102:F105)</f>
        <v>89816</v>
      </c>
      <c r="G101" s="127">
        <f>SUM(G102:G105)</f>
        <v>92472.95</v>
      </c>
      <c r="H101" s="119">
        <f t="shared" si="6"/>
        <v>102.95821457201389</v>
      </c>
    </row>
    <row r="102" spans="1:8" ht="64.5" customHeight="1">
      <c r="A102" s="15"/>
      <c r="B102" s="20"/>
      <c r="C102" s="151" t="s">
        <v>75</v>
      </c>
      <c r="D102" s="2" t="s">
        <v>97</v>
      </c>
      <c r="E102" s="128">
        <v>8060</v>
      </c>
      <c r="F102" s="128">
        <v>17266</v>
      </c>
      <c r="G102" s="128">
        <v>18036.33</v>
      </c>
      <c r="H102" s="134">
        <f t="shared" si="6"/>
        <v>104.46154291671495</v>
      </c>
    </row>
    <row r="103" spans="1:8" ht="21.75" customHeight="1">
      <c r="A103" s="15"/>
      <c r="B103" s="20"/>
      <c r="C103" s="148" t="s">
        <v>81</v>
      </c>
      <c r="D103" s="2" t="s">
        <v>48</v>
      </c>
      <c r="E103" s="128">
        <v>61963</v>
      </c>
      <c r="F103" s="128">
        <v>70906</v>
      </c>
      <c r="G103" s="128">
        <v>70887.42</v>
      </c>
      <c r="H103" s="134">
        <f t="shared" si="6"/>
        <v>99.97379629368459</v>
      </c>
    </row>
    <row r="104" spans="1:8" ht="24" customHeight="1">
      <c r="A104" s="15"/>
      <c r="B104" s="20"/>
      <c r="C104" s="150" t="s">
        <v>80</v>
      </c>
      <c r="D104" s="121" t="s">
        <v>132</v>
      </c>
      <c r="E104" s="128"/>
      <c r="F104" s="128">
        <v>0</v>
      </c>
      <c r="G104" s="128">
        <v>1896.2</v>
      </c>
      <c r="H104" s="134"/>
    </row>
    <row r="105" spans="1:8" ht="24" customHeight="1">
      <c r="A105" s="15"/>
      <c r="B105" s="20"/>
      <c r="C105" s="165" t="s">
        <v>77</v>
      </c>
      <c r="D105" s="2" t="s">
        <v>45</v>
      </c>
      <c r="E105" s="128"/>
      <c r="F105" s="128">
        <v>1644</v>
      </c>
      <c r="G105" s="128">
        <v>1653</v>
      </c>
      <c r="H105" s="134">
        <f t="shared" si="6"/>
        <v>100.54744525547446</v>
      </c>
    </row>
    <row r="106" spans="1:8" ht="24" customHeight="1">
      <c r="A106" s="15"/>
      <c r="B106" s="168" t="s">
        <v>182</v>
      </c>
      <c r="C106" s="169"/>
      <c r="D106" s="170" t="s">
        <v>183</v>
      </c>
      <c r="E106" s="127">
        <f>SUM(E107:E108)</f>
        <v>0</v>
      </c>
      <c r="F106" s="127">
        <f>SUM(F107:F108)</f>
        <v>11241</v>
      </c>
      <c r="G106" s="127">
        <f>SUM(G107:G108)</f>
        <v>10369</v>
      </c>
      <c r="H106" s="119">
        <f>G106/F106*100</f>
        <v>92.24268303531714</v>
      </c>
    </row>
    <row r="107" spans="1:8" ht="24" customHeight="1">
      <c r="A107" s="15"/>
      <c r="B107" s="20"/>
      <c r="C107" s="165" t="s">
        <v>77</v>
      </c>
      <c r="D107" s="2" t="s">
        <v>45</v>
      </c>
      <c r="E107" s="128"/>
      <c r="F107" s="128">
        <v>1400</v>
      </c>
      <c r="G107" s="128">
        <v>528</v>
      </c>
      <c r="H107" s="134">
        <f>G107/F107*100</f>
        <v>37.714285714285715</v>
      </c>
    </row>
    <row r="108" spans="1:8" ht="45" customHeight="1">
      <c r="A108" s="15"/>
      <c r="B108" s="20"/>
      <c r="C108" s="165" t="s">
        <v>158</v>
      </c>
      <c r="D108" s="2" t="s">
        <v>163</v>
      </c>
      <c r="E108" s="128"/>
      <c r="F108" s="128">
        <v>9841</v>
      </c>
      <c r="G108" s="128">
        <v>9841</v>
      </c>
      <c r="H108" s="134">
        <f>G108/F108*100</f>
        <v>100</v>
      </c>
    </row>
    <row r="109" spans="1:8" ht="21" customHeight="1">
      <c r="A109" s="116" t="s">
        <v>27</v>
      </c>
      <c r="B109" s="103"/>
      <c r="C109" s="154"/>
      <c r="D109" s="117" t="s">
        <v>5</v>
      </c>
      <c r="E109" s="135">
        <f>E110+E112</f>
        <v>846467</v>
      </c>
      <c r="F109" s="135">
        <f>F110+F112</f>
        <v>1473583</v>
      </c>
      <c r="G109" s="135">
        <f>G110+G112</f>
        <v>1368123.01</v>
      </c>
      <c r="H109" s="133">
        <f aca="true" t="shared" si="7" ref="H109:H115">G109/F109*100</f>
        <v>92.8432948805734</v>
      </c>
    </row>
    <row r="110" spans="1:8" ht="19.5" customHeight="1">
      <c r="A110" s="116"/>
      <c r="B110" s="103" t="s">
        <v>141</v>
      </c>
      <c r="C110" s="154"/>
      <c r="D110" s="108" t="s">
        <v>142</v>
      </c>
      <c r="E110" s="127">
        <f>SUM(E111:E111)</f>
        <v>0</v>
      </c>
      <c r="F110" s="127">
        <f>SUM(F111:F111)</f>
        <v>150000</v>
      </c>
      <c r="G110" s="127">
        <f>SUM(G111:G111)</f>
        <v>144956.24</v>
      </c>
      <c r="H110" s="119">
        <f t="shared" si="7"/>
        <v>96.63749333333332</v>
      </c>
    </row>
    <row r="111" spans="1:8" ht="51.75" customHeight="1">
      <c r="A111" s="116"/>
      <c r="B111" s="103"/>
      <c r="C111" s="151" t="s">
        <v>139</v>
      </c>
      <c r="D111" s="2" t="s">
        <v>140</v>
      </c>
      <c r="E111" s="137"/>
      <c r="F111" s="137">
        <v>150000</v>
      </c>
      <c r="G111" s="137">
        <v>144956.24</v>
      </c>
      <c r="H111" s="134">
        <f t="shared" si="7"/>
        <v>96.63749333333332</v>
      </c>
    </row>
    <row r="112" spans="1:8" ht="46.5" customHeight="1">
      <c r="A112" s="15"/>
      <c r="B112" s="10" t="s">
        <v>28</v>
      </c>
      <c r="C112" s="158"/>
      <c r="D112" s="36" t="s">
        <v>193</v>
      </c>
      <c r="E112" s="127">
        <f>E113</f>
        <v>846467</v>
      </c>
      <c r="F112" s="127">
        <f>F113</f>
        <v>1323583</v>
      </c>
      <c r="G112" s="127">
        <f>G113</f>
        <v>1223166.77</v>
      </c>
      <c r="H112" s="119">
        <f t="shared" si="7"/>
        <v>92.41330313248206</v>
      </c>
    </row>
    <row r="113" spans="1:8" ht="54" customHeight="1">
      <c r="A113" s="15"/>
      <c r="B113" s="20"/>
      <c r="C113" s="151" t="s">
        <v>73</v>
      </c>
      <c r="D113" s="2" t="s">
        <v>112</v>
      </c>
      <c r="E113" s="128">
        <v>846467</v>
      </c>
      <c r="F113" s="128">
        <v>1323583</v>
      </c>
      <c r="G113" s="128">
        <v>1223166.77</v>
      </c>
      <c r="H113" s="134">
        <f t="shared" si="7"/>
        <v>92.41330313248206</v>
      </c>
    </row>
    <row r="114" spans="1:8" ht="21.75" customHeight="1">
      <c r="A114" s="116" t="s">
        <v>85</v>
      </c>
      <c r="B114" s="103"/>
      <c r="C114" s="160"/>
      <c r="D114" s="138" t="s">
        <v>88</v>
      </c>
      <c r="E114" s="135">
        <f>E115+E121+E123+E128+E136</f>
        <v>1459587</v>
      </c>
      <c r="F114" s="135">
        <f>F115+F121+F123+F128+F136</f>
        <v>2339483.5300000003</v>
      </c>
      <c r="G114" s="135">
        <f>G115+G121+G123+G128+G136</f>
        <v>2330034.4</v>
      </c>
      <c r="H114" s="133">
        <f t="shared" si="7"/>
        <v>99.59610187980249</v>
      </c>
    </row>
    <row r="115" spans="1:8" ht="23.25" customHeight="1">
      <c r="A115" s="15"/>
      <c r="B115" s="10" t="s">
        <v>86</v>
      </c>
      <c r="C115" s="158"/>
      <c r="D115" s="36" t="s">
        <v>113</v>
      </c>
      <c r="E115" s="127">
        <f>SUM(E116:E120)</f>
        <v>562732</v>
      </c>
      <c r="F115" s="127">
        <f>SUM(F116:F120)</f>
        <v>879984.73</v>
      </c>
      <c r="G115" s="127">
        <f>SUM(G116:G120)</f>
        <v>884051.74</v>
      </c>
      <c r="H115" s="119">
        <f t="shared" si="7"/>
        <v>100.46216824694218</v>
      </c>
    </row>
    <row r="116" spans="1:8" ht="23.25" customHeight="1">
      <c r="A116" s="15"/>
      <c r="B116" s="10"/>
      <c r="C116" s="148" t="s">
        <v>79</v>
      </c>
      <c r="D116" s="2" t="s">
        <v>44</v>
      </c>
      <c r="E116" s="127"/>
      <c r="F116" s="172">
        <v>0</v>
      </c>
      <c r="G116" s="172">
        <v>817.31</v>
      </c>
      <c r="H116" s="173"/>
    </row>
    <row r="117" spans="1:8" ht="21.75" customHeight="1">
      <c r="A117" s="15"/>
      <c r="B117" s="10"/>
      <c r="C117" s="148" t="s">
        <v>80</v>
      </c>
      <c r="D117" s="2" t="s">
        <v>132</v>
      </c>
      <c r="E117" s="128">
        <v>700</v>
      </c>
      <c r="F117" s="128">
        <v>700</v>
      </c>
      <c r="G117" s="128">
        <v>1632.77</v>
      </c>
      <c r="H117" s="134">
        <f aca="true" t="shared" si="8" ref="H117:H128">G117/F117*100</f>
        <v>233.25285714285715</v>
      </c>
    </row>
    <row r="118" spans="1:8" ht="45" customHeight="1">
      <c r="A118" s="15"/>
      <c r="B118" s="10"/>
      <c r="C118" s="148" t="s">
        <v>158</v>
      </c>
      <c r="D118" s="2" t="s">
        <v>163</v>
      </c>
      <c r="E118" s="128"/>
      <c r="F118" s="128">
        <v>3000</v>
      </c>
      <c r="G118" s="128">
        <v>3000</v>
      </c>
      <c r="H118" s="134">
        <f t="shared" si="8"/>
        <v>100</v>
      </c>
    </row>
    <row r="119" spans="1:8" ht="57.75" customHeight="1">
      <c r="A119" s="15"/>
      <c r="B119" s="10"/>
      <c r="C119" s="148" t="s">
        <v>124</v>
      </c>
      <c r="D119" s="2" t="s">
        <v>131</v>
      </c>
      <c r="E119" s="128">
        <v>562032</v>
      </c>
      <c r="F119" s="128">
        <v>746284.73</v>
      </c>
      <c r="G119" s="128">
        <v>748601.73</v>
      </c>
      <c r="H119" s="134">
        <f t="shared" si="8"/>
        <v>100.31047131300677</v>
      </c>
    </row>
    <row r="120" spans="1:8" ht="42.75" customHeight="1">
      <c r="A120" s="15"/>
      <c r="B120" s="10"/>
      <c r="C120" s="148" t="s">
        <v>188</v>
      </c>
      <c r="D120" s="2" t="s">
        <v>189</v>
      </c>
      <c r="E120" s="128"/>
      <c r="F120" s="128">
        <v>130000</v>
      </c>
      <c r="G120" s="128">
        <v>129999.93</v>
      </c>
      <c r="H120" s="134">
        <f t="shared" si="8"/>
        <v>99.99994615384615</v>
      </c>
    </row>
    <row r="121" spans="1:8" ht="22.5" customHeight="1">
      <c r="A121" s="15"/>
      <c r="B121" s="10" t="s">
        <v>87</v>
      </c>
      <c r="C121" s="158"/>
      <c r="D121" s="36" t="s">
        <v>66</v>
      </c>
      <c r="E121" s="127">
        <f>SUM(E122:E122)</f>
        <v>737500</v>
      </c>
      <c r="F121" s="127">
        <f>SUM(F122:F122)</f>
        <v>826875</v>
      </c>
      <c r="G121" s="127">
        <f>SUM(G122:G122)</f>
        <v>826552.26</v>
      </c>
      <c r="H121" s="119">
        <f t="shared" si="8"/>
        <v>99.96096870748299</v>
      </c>
    </row>
    <row r="122" spans="1:8" ht="59.25" customHeight="1">
      <c r="A122" s="15"/>
      <c r="B122" s="10"/>
      <c r="C122" s="148" t="s">
        <v>73</v>
      </c>
      <c r="D122" s="2" t="s">
        <v>106</v>
      </c>
      <c r="E122" s="128">
        <v>737500</v>
      </c>
      <c r="F122" s="128">
        <v>826875</v>
      </c>
      <c r="G122" s="128">
        <v>826552.26</v>
      </c>
      <c r="H122" s="134">
        <f t="shared" si="8"/>
        <v>99.96096870748299</v>
      </c>
    </row>
    <row r="123" spans="1:8" ht="22.5" customHeight="1">
      <c r="A123" s="15"/>
      <c r="B123" s="10" t="s">
        <v>116</v>
      </c>
      <c r="C123" s="148"/>
      <c r="D123" s="36" t="s">
        <v>117</v>
      </c>
      <c r="E123" s="127">
        <f>SUM(E124:E127)</f>
        <v>110685</v>
      </c>
      <c r="F123" s="127">
        <f>SUM(F124:F127)</f>
        <v>168063.80000000002</v>
      </c>
      <c r="G123" s="127">
        <f>SUM(G124:G127)</f>
        <v>171874.2</v>
      </c>
      <c r="H123" s="119">
        <f t="shared" si="8"/>
        <v>102.26723422890593</v>
      </c>
    </row>
    <row r="124" spans="1:8" ht="21.75" customHeight="1">
      <c r="A124" s="15"/>
      <c r="B124" s="10"/>
      <c r="C124" s="148" t="s">
        <v>81</v>
      </c>
      <c r="D124" s="2" t="s">
        <v>48</v>
      </c>
      <c r="E124" s="128">
        <v>1200</v>
      </c>
      <c r="F124" s="128">
        <v>1200</v>
      </c>
      <c r="G124" s="128">
        <v>3545.01</v>
      </c>
      <c r="H124" s="173">
        <f t="shared" si="8"/>
        <v>295.4175</v>
      </c>
    </row>
    <row r="125" spans="1:8" ht="32.25" customHeight="1">
      <c r="A125" s="15"/>
      <c r="B125" s="10"/>
      <c r="C125" s="148" t="s">
        <v>173</v>
      </c>
      <c r="D125" s="2" t="s">
        <v>174</v>
      </c>
      <c r="E125" s="128"/>
      <c r="F125" s="128">
        <v>0</v>
      </c>
      <c r="G125" s="128">
        <v>18.2</v>
      </c>
      <c r="H125" s="134"/>
    </row>
    <row r="126" spans="1:8" ht="57" customHeight="1">
      <c r="A126" s="15"/>
      <c r="B126" s="10"/>
      <c r="C126" s="150" t="s">
        <v>82</v>
      </c>
      <c r="D126" s="121" t="s">
        <v>159</v>
      </c>
      <c r="E126" s="128">
        <v>7906</v>
      </c>
      <c r="F126" s="128">
        <v>7905.6</v>
      </c>
      <c r="G126" s="128">
        <v>7905.6</v>
      </c>
      <c r="H126" s="134">
        <f t="shared" si="8"/>
        <v>100</v>
      </c>
    </row>
    <row r="127" spans="1:8" ht="54.75" customHeight="1">
      <c r="A127" s="15"/>
      <c r="B127" s="10"/>
      <c r="C127" s="148" t="s">
        <v>124</v>
      </c>
      <c r="D127" s="2" t="s">
        <v>131</v>
      </c>
      <c r="E127" s="128">
        <v>101579</v>
      </c>
      <c r="F127" s="128">
        <v>158958.2</v>
      </c>
      <c r="G127" s="128">
        <v>160405.39</v>
      </c>
      <c r="H127" s="134">
        <f t="shared" si="8"/>
        <v>100.91042173351232</v>
      </c>
    </row>
    <row r="128" spans="1:8" ht="22.5" customHeight="1">
      <c r="A128" s="15"/>
      <c r="B128" s="10" t="s">
        <v>118</v>
      </c>
      <c r="C128" s="148"/>
      <c r="D128" s="36" t="s">
        <v>30</v>
      </c>
      <c r="E128" s="127">
        <f>SUM(E129:E135)</f>
        <v>3170</v>
      </c>
      <c r="F128" s="127">
        <f>SUM(F129:F135)</f>
        <v>403860.00000000006</v>
      </c>
      <c r="G128" s="127">
        <f>SUM(G129:G135)</f>
        <v>390383.28</v>
      </c>
      <c r="H128" s="119">
        <f t="shared" si="8"/>
        <v>96.66302183925121</v>
      </c>
    </row>
    <row r="129" spans="1:8" ht="20.25" customHeight="1">
      <c r="A129" s="15"/>
      <c r="B129" s="10"/>
      <c r="C129" s="148" t="s">
        <v>80</v>
      </c>
      <c r="D129" s="2" t="s">
        <v>132</v>
      </c>
      <c r="E129" s="128"/>
      <c r="F129" s="128">
        <v>0</v>
      </c>
      <c r="G129" s="128">
        <v>6087.61</v>
      </c>
      <c r="H129" s="134"/>
    </row>
    <row r="130" spans="1:8" ht="20.25" customHeight="1">
      <c r="A130" s="15"/>
      <c r="B130" s="10"/>
      <c r="C130" s="148" t="s">
        <v>77</v>
      </c>
      <c r="D130" s="2" t="s">
        <v>45</v>
      </c>
      <c r="E130" s="128">
        <v>3170</v>
      </c>
      <c r="F130" s="128">
        <v>3170</v>
      </c>
      <c r="G130" s="128">
        <v>2392.98</v>
      </c>
      <c r="H130" s="134">
        <f aca="true" t="shared" si="9" ref="H130:H146">G130/F130*100</f>
        <v>75.48832807570977</v>
      </c>
    </row>
    <row r="131" spans="1:8" ht="31.5" customHeight="1">
      <c r="A131" s="15"/>
      <c r="B131" s="10"/>
      <c r="C131" s="148" t="s">
        <v>205</v>
      </c>
      <c r="D131" s="2" t="s">
        <v>213</v>
      </c>
      <c r="E131" s="128"/>
      <c r="F131" s="128">
        <v>363624.9</v>
      </c>
      <c r="G131" s="128">
        <v>348813.31</v>
      </c>
      <c r="H131" s="134">
        <f t="shared" si="9"/>
        <v>95.92668433872376</v>
      </c>
    </row>
    <row r="132" spans="1:8" ht="30.75" customHeight="1">
      <c r="A132" s="15"/>
      <c r="B132" s="10"/>
      <c r="C132" s="148" t="s">
        <v>206</v>
      </c>
      <c r="D132" s="2" t="s">
        <v>213</v>
      </c>
      <c r="E132" s="128"/>
      <c r="F132" s="128">
        <v>19251.09</v>
      </c>
      <c r="G132" s="128">
        <v>15275.37</v>
      </c>
      <c r="H132" s="134">
        <f t="shared" si="9"/>
        <v>79.34807847243974</v>
      </c>
    </row>
    <row r="133" spans="1:8" ht="43.5" customHeight="1">
      <c r="A133" s="15"/>
      <c r="B133" s="10"/>
      <c r="C133" s="148" t="s">
        <v>158</v>
      </c>
      <c r="D133" s="2" t="s">
        <v>163</v>
      </c>
      <c r="E133" s="128"/>
      <c r="F133" s="128">
        <v>6000</v>
      </c>
      <c r="G133" s="128">
        <v>6000</v>
      </c>
      <c r="H133" s="134">
        <f t="shared" si="9"/>
        <v>100</v>
      </c>
    </row>
    <row r="134" spans="1:8" ht="21" customHeight="1">
      <c r="A134" s="15"/>
      <c r="B134" s="10"/>
      <c r="C134" s="148" t="s">
        <v>200</v>
      </c>
      <c r="D134" s="120" t="s">
        <v>201</v>
      </c>
      <c r="E134" s="128"/>
      <c r="F134" s="128">
        <v>11220</v>
      </c>
      <c r="G134" s="128">
        <v>11220</v>
      </c>
      <c r="H134" s="134">
        <f t="shared" si="9"/>
        <v>100</v>
      </c>
    </row>
    <row r="135" spans="1:8" ht="24" customHeight="1">
      <c r="A135" s="15"/>
      <c r="B135" s="10"/>
      <c r="C135" s="148" t="s">
        <v>207</v>
      </c>
      <c r="D135" s="120" t="s">
        <v>201</v>
      </c>
      <c r="E135" s="128"/>
      <c r="F135" s="128">
        <v>594.01</v>
      </c>
      <c r="G135" s="128">
        <v>594.01</v>
      </c>
      <c r="H135" s="134">
        <f t="shared" si="9"/>
        <v>100</v>
      </c>
    </row>
    <row r="136" spans="1:8" ht="44.25" customHeight="1">
      <c r="A136" s="15"/>
      <c r="B136" s="10" t="s">
        <v>175</v>
      </c>
      <c r="C136" s="148"/>
      <c r="D136" s="36" t="s">
        <v>176</v>
      </c>
      <c r="E136" s="127">
        <f>SUM(E137:E140)</f>
        <v>45500</v>
      </c>
      <c r="F136" s="127">
        <f>SUM(F137:F140)</f>
        <v>60700</v>
      </c>
      <c r="G136" s="127">
        <f>SUM(G137:G140)</f>
        <v>57172.920000000006</v>
      </c>
      <c r="H136" s="119">
        <f t="shared" si="9"/>
        <v>94.18932454695224</v>
      </c>
    </row>
    <row r="137" spans="1:8" ht="67.5" customHeight="1">
      <c r="A137" s="15"/>
      <c r="B137" s="10"/>
      <c r="C137" s="151" t="s">
        <v>75</v>
      </c>
      <c r="D137" s="2" t="s">
        <v>97</v>
      </c>
      <c r="E137" s="128">
        <v>40000</v>
      </c>
      <c r="F137" s="128">
        <v>40000</v>
      </c>
      <c r="G137" s="128">
        <v>37409.62</v>
      </c>
      <c r="H137" s="134">
        <f t="shared" si="9"/>
        <v>93.52405</v>
      </c>
    </row>
    <row r="138" spans="1:8" ht="22.5" customHeight="1">
      <c r="A138" s="15"/>
      <c r="B138" s="10"/>
      <c r="C138" s="148" t="s">
        <v>81</v>
      </c>
      <c r="D138" s="2" t="s">
        <v>48</v>
      </c>
      <c r="E138" s="128">
        <v>5000</v>
      </c>
      <c r="F138" s="128">
        <v>5000</v>
      </c>
      <c r="G138" s="128">
        <v>2603.5</v>
      </c>
      <c r="H138" s="134">
        <f t="shared" si="9"/>
        <v>52.07000000000001</v>
      </c>
    </row>
    <row r="139" spans="1:8" ht="22.5" customHeight="1">
      <c r="A139" s="15"/>
      <c r="B139" s="10"/>
      <c r="C139" s="148" t="s">
        <v>80</v>
      </c>
      <c r="D139" s="2" t="s">
        <v>132</v>
      </c>
      <c r="E139" s="128">
        <v>500</v>
      </c>
      <c r="F139" s="128">
        <v>500</v>
      </c>
      <c r="G139" s="128">
        <v>1959.8</v>
      </c>
      <c r="H139" s="134">
        <f t="shared" si="9"/>
        <v>391.96</v>
      </c>
    </row>
    <row r="140" spans="1:8" ht="42" customHeight="1">
      <c r="A140" s="15"/>
      <c r="B140" s="10"/>
      <c r="C140" s="148" t="s">
        <v>158</v>
      </c>
      <c r="D140" s="121" t="s">
        <v>197</v>
      </c>
      <c r="E140" s="128"/>
      <c r="F140" s="128">
        <v>15200</v>
      </c>
      <c r="G140" s="128">
        <v>15200</v>
      </c>
      <c r="H140" s="134">
        <f t="shared" si="9"/>
        <v>100</v>
      </c>
    </row>
    <row r="141" spans="1:8" ht="32.25" customHeight="1">
      <c r="A141" s="116" t="s">
        <v>29</v>
      </c>
      <c r="B141" s="103"/>
      <c r="C141" s="154"/>
      <c r="D141" s="117" t="s">
        <v>96</v>
      </c>
      <c r="E141" s="135">
        <f>E142+E144+E146+E150+E152</f>
        <v>506100</v>
      </c>
      <c r="F141" s="135">
        <f>F142+F144+F146+F150+F152</f>
        <v>609951.53</v>
      </c>
      <c r="G141" s="135">
        <f>G142+G144+G146+G150+G152</f>
        <v>610655.41</v>
      </c>
      <c r="H141" s="133">
        <f t="shared" si="9"/>
        <v>100.11539933345195</v>
      </c>
    </row>
    <row r="142" spans="1:8" ht="32.25" customHeight="1">
      <c r="A142" s="15"/>
      <c r="B142" s="10" t="s">
        <v>31</v>
      </c>
      <c r="C142" s="148"/>
      <c r="D142" s="36" t="s">
        <v>126</v>
      </c>
      <c r="E142" s="119">
        <f>E143</f>
        <v>70900</v>
      </c>
      <c r="F142" s="119">
        <f>F143</f>
        <v>96500</v>
      </c>
      <c r="G142" s="119">
        <f>G143</f>
        <v>94736.86</v>
      </c>
      <c r="H142" s="119">
        <f t="shared" si="9"/>
        <v>98.17291191709845</v>
      </c>
    </row>
    <row r="143" spans="1:8" ht="51.75" customHeight="1">
      <c r="A143" s="15"/>
      <c r="B143" s="20"/>
      <c r="C143" s="148" t="s">
        <v>73</v>
      </c>
      <c r="D143" s="2" t="s">
        <v>106</v>
      </c>
      <c r="E143" s="134">
        <v>70900</v>
      </c>
      <c r="F143" s="134">
        <v>96500</v>
      </c>
      <c r="G143" s="134">
        <v>94736.86</v>
      </c>
      <c r="H143" s="134">
        <f t="shared" si="9"/>
        <v>98.17291191709845</v>
      </c>
    </row>
    <row r="144" spans="1:8" ht="33.75" customHeight="1">
      <c r="A144" s="15"/>
      <c r="B144" s="10" t="s">
        <v>104</v>
      </c>
      <c r="C144" s="148"/>
      <c r="D144" s="36" t="s">
        <v>145</v>
      </c>
      <c r="E144" s="119">
        <f>E145</f>
        <v>20000</v>
      </c>
      <c r="F144" s="119">
        <f>F145</f>
        <v>30872.85</v>
      </c>
      <c r="G144" s="119">
        <f>G145</f>
        <v>30873</v>
      </c>
      <c r="H144" s="119">
        <f t="shared" si="9"/>
        <v>100.00048586379296</v>
      </c>
    </row>
    <row r="145" spans="1:8" ht="48.75" customHeight="1">
      <c r="A145" s="15"/>
      <c r="B145" s="20"/>
      <c r="C145" s="151" t="s">
        <v>102</v>
      </c>
      <c r="D145" s="2" t="s">
        <v>103</v>
      </c>
      <c r="E145" s="128">
        <v>20000</v>
      </c>
      <c r="F145" s="128">
        <v>30872.85</v>
      </c>
      <c r="G145" s="128">
        <v>30873</v>
      </c>
      <c r="H145" s="134">
        <f t="shared" si="9"/>
        <v>100.00048586379296</v>
      </c>
    </row>
    <row r="146" spans="1:8" ht="24" customHeight="1">
      <c r="A146" s="15"/>
      <c r="B146" s="10" t="s">
        <v>136</v>
      </c>
      <c r="C146" s="148"/>
      <c r="D146" s="36" t="s">
        <v>137</v>
      </c>
      <c r="E146" s="119">
        <f>SUM(E147:E149)</f>
        <v>415200</v>
      </c>
      <c r="F146" s="119">
        <f>SUM(F147:F149)</f>
        <v>418367.68</v>
      </c>
      <c r="G146" s="119">
        <f>SUM(G147:G149)</f>
        <v>420834.89</v>
      </c>
      <c r="H146" s="119">
        <f t="shared" si="9"/>
        <v>100.58972289637671</v>
      </c>
    </row>
    <row r="147" spans="1:8" ht="23.25" customHeight="1">
      <c r="A147" s="15"/>
      <c r="B147" s="10"/>
      <c r="C147" s="148" t="s">
        <v>80</v>
      </c>
      <c r="D147" s="2" t="s">
        <v>132</v>
      </c>
      <c r="E147" s="134"/>
      <c r="F147" s="134">
        <v>0</v>
      </c>
      <c r="G147" s="134">
        <v>2467.21</v>
      </c>
      <c r="H147" s="134"/>
    </row>
    <row r="148" spans="1:8" ht="21" customHeight="1">
      <c r="A148" s="15"/>
      <c r="B148" s="10"/>
      <c r="C148" s="148" t="s">
        <v>77</v>
      </c>
      <c r="D148" s="2" t="s">
        <v>190</v>
      </c>
      <c r="E148" s="134"/>
      <c r="F148" s="134">
        <v>3167.68</v>
      </c>
      <c r="G148" s="134">
        <v>3167.68</v>
      </c>
      <c r="H148" s="134">
        <f>G148/F148*100</f>
        <v>100</v>
      </c>
    </row>
    <row r="149" spans="1:8" ht="66" customHeight="1">
      <c r="A149" s="15"/>
      <c r="B149" s="10"/>
      <c r="C149" s="148" t="s">
        <v>160</v>
      </c>
      <c r="D149" s="2" t="s">
        <v>164</v>
      </c>
      <c r="E149" s="134">
        <v>415200</v>
      </c>
      <c r="F149" s="134">
        <v>415200</v>
      </c>
      <c r="G149" s="134">
        <v>415200</v>
      </c>
      <c r="H149" s="134">
        <f aca="true" t="shared" si="10" ref="H149:H160">G149/F149*100</f>
        <v>100</v>
      </c>
    </row>
    <row r="150" spans="1:8" ht="25.5" customHeight="1">
      <c r="A150" s="15"/>
      <c r="B150" s="10" t="s">
        <v>208</v>
      </c>
      <c r="C150" s="148"/>
      <c r="D150" s="36" t="s">
        <v>214</v>
      </c>
      <c r="E150" s="119">
        <f>E151</f>
        <v>0</v>
      </c>
      <c r="F150" s="119">
        <f>F151</f>
        <v>5289</v>
      </c>
      <c r="G150" s="119">
        <f>G151</f>
        <v>5288.68</v>
      </c>
      <c r="H150" s="119">
        <f t="shared" si="10"/>
        <v>99.99394970693893</v>
      </c>
    </row>
    <row r="151" spans="1:8" ht="54.75" customHeight="1">
      <c r="A151" s="15"/>
      <c r="B151" s="10"/>
      <c r="C151" s="148" t="s">
        <v>73</v>
      </c>
      <c r="D151" s="2" t="s">
        <v>106</v>
      </c>
      <c r="E151" s="134"/>
      <c r="F151" s="134">
        <v>5289</v>
      </c>
      <c r="G151" s="134">
        <v>5288.68</v>
      </c>
      <c r="H151" s="173">
        <f t="shared" si="10"/>
        <v>99.99394970693893</v>
      </c>
    </row>
    <row r="152" spans="1:8" ht="22.5" customHeight="1">
      <c r="A152" s="15"/>
      <c r="B152" s="10" t="s">
        <v>209</v>
      </c>
      <c r="C152" s="148"/>
      <c r="D152" s="36" t="s">
        <v>215</v>
      </c>
      <c r="E152" s="119">
        <f>E153</f>
        <v>0</v>
      </c>
      <c r="F152" s="119">
        <f>F153</f>
        <v>58922</v>
      </c>
      <c r="G152" s="119">
        <f>G153</f>
        <v>58921.98</v>
      </c>
      <c r="H152" s="119">
        <f>G152/F152*100</f>
        <v>99.99996605682088</v>
      </c>
    </row>
    <row r="153" spans="1:8" ht="31.5" customHeight="1">
      <c r="A153" s="15"/>
      <c r="B153" s="10"/>
      <c r="C153" s="148" t="s">
        <v>205</v>
      </c>
      <c r="D153" s="2" t="s">
        <v>213</v>
      </c>
      <c r="E153" s="134"/>
      <c r="F153" s="134">
        <v>58922</v>
      </c>
      <c r="G153" s="134">
        <v>58921.98</v>
      </c>
      <c r="H153" s="173">
        <f>G153/F153*100</f>
        <v>99.99996605682088</v>
      </c>
    </row>
    <row r="154" spans="1:8" ht="23.25" customHeight="1">
      <c r="A154" s="116" t="s">
        <v>49</v>
      </c>
      <c r="B154" s="103"/>
      <c r="C154" s="154"/>
      <c r="D154" s="117" t="s">
        <v>50</v>
      </c>
      <c r="E154" s="133">
        <f>E155+E158+E163+E168</f>
        <v>236484</v>
      </c>
      <c r="F154" s="133">
        <f>F155+F158+F163+F168</f>
        <v>283646.9</v>
      </c>
      <c r="G154" s="133">
        <f>G155+G158+G163+G168</f>
        <v>288581.93000000005</v>
      </c>
      <c r="H154" s="133">
        <f t="shared" si="10"/>
        <v>101.73984979211832</v>
      </c>
    </row>
    <row r="155" spans="1:8" ht="24" customHeight="1">
      <c r="A155" s="15"/>
      <c r="B155" s="10" t="s">
        <v>58</v>
      </c>
      <c r="C155" s="148"/>
      <c r="D155" s="36" t="s">
        <v>100</v>
      </c>
      <c r="E155" s="119">
        <f>E156+E157</f>
        <v>26000</v>
      </c>
      <c r="F155" s="119">
        <f>F156+F157</f>
        <v>40000</v>
      </c>
      <c r="G155" s="119">
        <f>G156+G157</f>
        <v>42427.04</v>
      </c>
      <c r="H155" s="119">
        <f t="shared" si="10"/>
        <v>106.0676</v>
      </c>
    </row>
    <row r="156" spans="1:8" ht="44.25" customHeight="1">
      <c r="A156" s="15"/>
      <c r="B156" s="10"/>
      <c r="C156" s="148" t="s">
        <v>129</v>
      </c>
      <c r="D156" s="2" t="s">
        <v>130</v>
      </c>
      <c r="E156" s="134">
        <v>26000</v>
      </c>
      <c r="F156" s="134">
        <v>40000</v>
      </c>
      <c r="G156" s="134">
        <v>41503.98</v>
      </c>
      <c r="H156" s="134">
        <f t="shared" si="10"/>
        <v>103.75995</v>
      </c>
    </row>
    <row r="157" spans="1:8" ht="22.5" customHeight="1">
      <c r="A157" s="15"/>
      <c r="B157" s="10"/>
      <c r="C157" s="148" t="s">
        <v>80</v>
      </c>
      <c r="D157" s="2" t="s">
        <v>132</v>
      </c>
      <c r="E157" s="134"/>
      <c r="F157" s="134">
        <v>0</v>
      </c>
      <c r="G157" s="134">
        <v>923.06</v>
      </c>
      <c r="H157" s="134"/>
    </row>
    <row r="158" spans="1:8" ht="34.5" customHeight="1">
      <c r="A158" s="15"/>
      <c r="B158" s="10" t="s">
        <v>135</v>
      </c>
      <c r="C158" s="148"/>
      <c r="D158" s="36" t="s">
        <v>138</v>
      </c>
      <c r="E158" s="119">
        <f>SUM(E159:E162)</f>
        <v>10484</v>
      </c>
      <c r="F158" s="119">
        <f>SUM(F159:F162)</f>
        <v>42015</v>
      </c>
      <c r="G158" s="119">
        <f>SUM(G159:G162)</f>
        <v>41966.44</v>
      </c>
      <c r="H158" s="119">
        <f t="shared" si="10"/>
        <v>99.8844222301559</v>
      </c>
    </row>
    <row r="159" spans="1:8" ht="20.25" customHeight="1">
      <c r="A159" s="15"/>
      <c r="B159" s="10"/>
      <c r="C159" s="148" t="s">
        <v>80</v>
      </c>
      <c r="D159" s="2" t="s">
        <v>132</v>
      </c>
      <c r="E159" s="134"/>
      <c r="F159" s="134">
        <v>0</v>
      </c>
      <c r="G159" s="134">
        <v>1642.86</v>
      </c>
      <c r="H159" s="173"/>
    </row>
    <row r="160" spans="1:8" ht="34.5" customHeight="1">
      <c r="A160" s="15"/>
      <c r="B160" s="10"/>
      <c r="C160" s="148" t="s">
        <v>155</v>
      </c>
      <c r="D160" s="171" t="s">
        <v>178</v>
      </c>
      <c r="E160" s="134"/>
      <c r="F160" s="134">
        <v>500</v>
      </c>
      <c r="G160" s="134">
        <v>500</v>
      </c>
      <c r="H160" s="173">
        <f t="shared" si="10"/>
        <v>100</v>
      </c>
    </row>
    <row r="161" spans="1:8" ht="19.5" customHeight="1">
      <c r="A161" s="15"/>
      <c r="B161" s="10"/>
      <c r="C161" s="148" t="s">
        <v>77</v>
      </c>
      <c r="D161" s="2" t="s">
        <v>45</v>
      </c>
      <c r="E161" s="134">
        <v>10484</v>
      </c>
      <c r="F161" s="134">
        <v>11684</v>
      </c>
      <c r="G161" s="134">
        <v>12480.77</v>
      </c>
      <c r="H161" s="134">
        <f>G161/F161*100</f>
        <v>106.81932557343376</v>
      </c>
    </row>
    <row r="162" spans="1:8" ht="44.25" customHeight="1">
      <c r="A162" s="15"/>
      <c r="B162" s="10"/>
      <c r="C162" s="148" t="s">
        <v>158</v>
      </c>
      <c r="D162" s="2" t="s">
        <v>163</v>
      </c>
      <c r="E162" s="134"/>
      <c r="F162" s="134">
        <v>29831</v>
      </c>
      <c r="G162" s="134">
        <v>27342.81</v>
      </c>
      <c r="H162" s="134">
        <f>G162/F162*100</f>
        <v>91.65904595890181</v>
      </c>
    </row>
    <row r="163" spans="1:8" ht="20.25" customHeight="1">
      <c r="A163" s="116"/>
      <c r="B163" s="10" t="s">
        <v>51</v>
      </c>
      <c r="C163" s="149"/>
      <c r="D163" s="36" t="s">
        <v>101</v>
      </c>
      <c r="E163" s="119">
        <f>SUM(E164:E167)</f>
        <v>200000</v>
      </c>
      <c r="F163" s="119">
        <f>SUM(F164:F167)</f>
        <v>171000</v>
      </c>
      <c r="G163" s="119">
        <f>SUM(G164:G167)</f>
        <v>173556.55000000002</v>
      </c>
      <c r="H163" s="119">
        <f>G163/F163*100</f>
        <v>101.49505847953218</v>
      </c>
    </row>
    <row r="164" spans="1:8" ht="67.5" customHeight="1">
      <c r="A164" s="15"/>
      <c r="B164" s="10"/>
      <c r="C164" s="151" t="s">
        <v>75</v>
      </c>
      <c r="D164" s="2" t="s">
        <v>97</v>
      </c>
      <c r="E164" s="134">
        <v>19584</v>
      </c>
      <c r="F164" s="134">
        <v>28684</v>
      </c>
      <c r="G164" s="134">
        <v>28684</v>
      </c>
      <c r="H164" s="134">
        <f>G164/F164*100</f>
        <v>100</v>
      </c>
    </row>
    <row r="165" spans="1:8" ht="19.5" customHeight="1">
      <c r="A165" s="15"/>
      <c r="B165" s="20"/>
      <c r="C165" s="148" t="s">
        <v>81</v>
      </c>
      <c r="D165" s="2" t="s">
        <v>48</v>
      </c>
      <c r="E165" s="134">
        <v>180216</v>
      </c>
      <c r="F165" s="134">
        <v>142016</v>
      </c>
      <c r="G165" s="134">
        <v>143551.41</v>
      </c>
      <c r="H165" s="134">
        <f>G165/F165*100</f>
        <v>101.08115282785039</v>
      </c>
    </row>
    <row r="166" spans="1:8" ht="20.25" customHeight="1">
      <c r="A166" s="15"/>
      <c r="B166" s="20"/>
      <c r="C166" s="148" t="s">
        <v>80</v>
      </c>
      <c r="D166" s="2" t="s">
        <v>132</v>
      </c>
      <c r="E166" s="134"/>
      <c r="F166" s="134">
        <v>0</v>
      </c>
      <c r="G166" s="134">
        <v>1004.2</v>
      </c>
      <c r="H166" s="134"/>
    </row>
    <row r="167" spans="1:8" ht="20.25" customHeight="1">
      <c r="A167" s="15"/>
      <c r="B167" s="20"/>
      <c r="C167" s="148" t="s">
        <v>77</v>
      </c>
      <c r="D167" s="2" t="s">
        <v>45</v>
      </c>
      <c r="E167" s="134">
        <v>200</v>
      </c>
      <c r="F167" s="134">
        <v>300</v>
      </c>
      <c r="G167" s="134">
        <v>316.94</v>
      </c>
      <c r="H167" s="134">
        <f>G167/F167*100</f>
        <v>105.64666666666666</v>
      </c>
    </row>
    <row r="168" spans="1:8" ht="20.25" customHeight="1">
      <c r="A168" s="15"/>
      <c r="B168" s="10" t="s">
        <v>146</v>
      </c>
      <c r="C168" s="154"/>
      <c r="D168" s="110" t="s">
        <v>147</v>
      </c>
      <c r="E168" s="119">
        <f>SUM(E169:E173)</f>
        <v>0</v>
      </c>
      <c r="F168" s="119">
        <f>SUM(F169:F173)</f>
        <v>30631.9</v>
      </c>
      <c r="G168" s="119">
        <f>SUM(G169:G173)</f>
        <v>30631.9</v>
      </c>
      <c r="H168" s="119">
        <f>G168/F168*100</f>
        <v>100</v>
      </c>
    </row>
    <row r="169" spans="1:8" ht="48.75" customHeight="1">
      <c r="A169" s="15"/>
      <c r="B169" s="10"/>
      <c r="C169" s="174" t="s">
        <v>184</v>
      </c>
      <c r="D169" s="171" t="s">
        <v>192</v>
      </c>
      <c r="E169" s="119"/>
      <c r="F169" s="173">
        <v>2355.84</v>
      </c>
      <c r="G169" s="173">
        <v>2355.84</v>
      </c>
      <c r="H169" s="134">
        <f>G169/F169*100</f>
        <v>100</v>
      </c>
    </row>
    <row r="170" spans="1:8" ht="45.75" customHeight="1">
      <c r="A170" s="15"/>
      <c r="B170" s="10"/>
      <c r="C170" s="174" t="s">
        <v>185</v>
      </c>
      <c r="D170" s="171" t="s">
        <v>192</v>
      </c>
      <c r="E170" s="119"/>
      <c r="F170" s="173">
        <v>1106.11</v>
      </c>
      <c r="G170" s="173">
        <v>1106.11</v>
      </c>
      <c r="H170" s="134">
        <f>G170/F170*100</f>
        <v>100</v>
      </c>
    </row>
    <row r="171" spans="1:8" ht="44.25" customHeight="1">
      <c r="A171" s="15"/>
      <c r="B171" s="103"/>
      <c r="C171" s="151" t="s">
        <v>158</v>
      </c>
      <c r="D171" s="2" t="s">
        <v>163</v>
      </c>
      <c r="E171" s="134"/>
      <c r="F171" s="134">
        <v>12000</v>
      </c>
      <c r="G171" s="134">
        <v>12000</v>
      </c>
      <c r="H171" s="134">
        <f aca="true" t="shared" si="11" ref="H171:H178">G171/F171*100</f>
        <v>100</v>
      </c>
    </row>
    <row r="172" spans="1:8" ht="41.25" customHeight="1">
      <c r="A172" s="15"/>
      <c r="B172" s="20"/>
      <c r="C172" s="148" t="s">
        <v>186</v>
      </c>
      <c r="D172" s="2" t="s">
        <v>191</v>
      </c>
      <c r="E172" s="134"/>
      <c r="F172" s="134">
        <v>10323.13</v>
      </c>
      <c r="G172" s="134">
        <v>10323.13</v>
      </c>
      <c r="H172" s="134">
        <f t="shared" si="11"/>
        <v>100</v>
      </c>
    </row>
    <row r="173" spans="1:8" ht="45" customHeight="1">
      <c r="A173" s="15"/>
      <c r="B173" s="20"/>
      <c r="C173" s="148" t="s">
        <v>187</v>
      </c>
      <c r="D173" s="2" t="s">
        <v>191</v>
      </c>
      <c r="E173" s="134"/>
      <c r="F173" s="134">
        <v>4846.82</v>
      </c>
      <c r="G173" s="134">
        <v>4846.82</v>
      </c>
      <c r="H173" s="134">
        <f t="shared" si="11"/>
        <v>100</v>
      </c>
    </row>
    <row r="174" spans="1:8" ht="21" customHeight="1">
      <c r="A174" s="116" t="s">
        <v>67</v>
      </c>
      <c r="B174" s="103"/>
      <c r="C174" s="149"/>
      <c r="D174" s="117" t="s">
        <v>68</v>
      </c>
      <c r="E174" s="135">
        <f>E175</f>
        <v>327493</v>
      </c>
      <c r="F174" s="135">
        <f>F175</f>
        <v>348713.42</v>
      </c>
      <c r="G174" s="135">
        <f>G175</f>
        <v>348650.44</v>
      </c>
      <c r="H174" s="167">
        <f t="shared" si="11"/>
        <v>99.9819393242738</v>
      </c>
    </row>
    <row r="175" spans="1:8" ht="24" customHeight="1">
      <c r="A175" s="15"/>
      <c r="B175" s="10" t="s">
        <v>69</v>
      </c>
      <c r="C175" s="158"/>
      <c r="D175" s="36" t="s">
        <v>114</v>
      </c>
      <c r="E175" s="127">
        <f>SUM(E176:E178)</f>
        <v>327493</v>
      </c>
      <c r="F175" s="127">
        <f>SUM(F176:F178)</f>
        <v>348713.42</v>
      </c>
      <c r="G175" s="127">
        <f>SUM(G176:G178)</f>
        <v>348650.44</v>
      </c>
      <c r="H175" s="127">
        <f t="shared" si="11"/>
        <v>99.9819393242738</v>
      </c>
    </row>
    <row r="176" spans="1:8" ht="19.5" customHeight="1">
      <c r="A176" s="15"/>
      <c r="B176" s="20"/>
      <c r="C176" s="148" t="s">
        <v>81</v>
      </c>
      <c r="D176" s="2" t="s">
        <v>48</v>
      </c>
      <c r="E176" s="128">
        <v>78000</v>
      </c>
      <c r="F176" s="128">
        <v>99220.42</v>
      </c>
      <c r="G176" s="128">
        <v>98577</v>
      </c>
      <c r="H176" s="134">
        <f t="shared" si="11"/>
        <v>99.35152461559828</v>
      </c>
    </row>
    <row r="177" spans="1:8" ht="19.5" customHeight="1">
      <c r="A177" s="15"/>
      <c r="B177" s="20"/>
      <c r="C177" s="148" t="s">
        <v>80</v>
      </c>
      <c r="D177" s="2" t="s">
        <v>132</v>
      </c>
      <c r="E177" s="128"/>
      <c r="F177" s="128">
        <v>0</v>
      </c>
      <c r="G177" s="128">
        <v>580.44</v>
      </c>
      <c r="H177" s="134"/>
    </row>
    <row r="178" spans="1:8" ht="53.25" customHeight="1">
      <c r="A178" s="15"/>
      <c r="B178" s="20"/>
      <c r="C178" s="148" t="s">
        <v>82</v>
      </c>
      <c r="D178" s="2" t="s">
        <v>128</v>
      </c>
      <c r="E178" s="128">
        <v>249493</v>
      </c>
      <c r="F178" s="128">
        <v>249493</v>
      </c>
      <c r="G178" s="128">
        <v>249493</v>
      </c>
      <c r="H178" s="134">
        <f t="shared" si="11"/>
        <v>100</v>
      </c>
    </row>
    <row r="179" spans="1:8" ht="30.75" customHeight="1">
      <c r="A179" s="139"/>
      <c r="B179" s="20"/>
      <c r="C179" s="148"/>
      <c r="D179" s="140" t="s">
        <v>11</v>
      </c>
      <c r="E179" s="119">
        <f>E6+E9+E17+E24+E29+E37+E51+E61+E69+E81+E183+E109+E114+E141+E154+E174</f>
        <v>49786189</v>
      </c>
      <c r="F179" s="119">
        <f>F6+F9+F17+F24+F29+F37+F51+F61+F69+F81+F183+F109+F114+F141+F154+F174</f>
        <v>48906783.31</v>
      </c>
      <c r="G179" s="119">
        <f>G6+G9+G17+G24+G29+G37+G51+G61+G69+G81+G183+G109+G114+G141+G154+G174</f>
        <v>49459380.71999999</v>
      </c>
      <c r="H179" s="119">
        <f>G179/F179*100</f>
        <v>101.12989931580105</v>
      </c>
    </row>
    <row r="180" spans="1:8" ht="20.25" customHeight="1" hidden="1">
      <c r="A180" s="39"/>
      <c r="B180" s="44"/>
      <c r="C180" s="161"/>
      <c r="D180" s="105" t="s">
        <v>143</v>
      </c>
      <c r="E180" s="107">
        <v>666664</v>
      </c>
      <c r="F180" s="115"/>
      <c r="G180" s="115"/>
      <c r="H180" s="115"/>
    </row>
    <row r="181" spans="1:8" ht="4.5" customHeight="1" hidden="1">
      <c r="A181" s="39"/>
      <c r="B181" s="40"/>
      <c r="C181" s="162"/>
      <c r="E181" s="106">
        <f>E179+E180</f>
        <v>50452853</v>
      </c>
      <c r="F181" s="115"/>
      <c r="G181" s="115"/>
      <c r="H181" s="115"/>
    </row>
    <row r="182" spans="1:8" ht="36" customHeight="1">
      <c r="A182" s="39"/>
      <c r="B182" s="40"/>
      <c r="C182" s="161"/>
      <c r="D182" s="144" t="s">
        <v>105</v>
      </c>
      <c r="E182" s="38"/>
      <c r="F182" s="115"/>
      <c r="G182" s="115"/>
      <c r="H182" s="115"/>
    </row>
    <row r="183" spans="1:8" ht="27.75" customHeight="1">
      <c r="A183" s="46"/>
      <c r="B183" s="54"/>
      <c r="C183" s="163"/>
      <c r="D183" s="145" t="s">
        <v>167</v>
      </c>
      <c r="E183" s="51"/>
      <c r="F183" s="115"/>
      <c r="G183" s="115"/>
      <c r="H183" s="115"/>
    </row>
    <row r="184" spans="1:8" ht="23.25" customHeight="1">
      <c r="A184" s="55"/>
      <c r="B184" s="44"/>
      <c r="C184" s="161"/>
      <c r="D184" s="42" t="s">
        <v>166</v>
      </c>
      <c r="E184" s="50"/>
      <c r="F184" s="115"/>
      <c r="G184" s="115"/>
      <c r="H184" s="115"/>
    </row>
    <row r="185" spans="1:8" ht="21.75" customHeight="1">
      <c r="A185" s="55"/>
      <c r="B185" s="40"/>
      <c r="C185" s="164"/>
      <c r="D185" s="42" t="s">
        <v>165</v>
      </c>
      <c r="E185" s="45"/>
      <c r="F185" s="115"/>
      <c r="G185" s="115"/>
      <c r="H185" s="115"/>
    </row>
    <row r="186" spans="1:8" ht="21.75" customHeight="1">
      <c r="A186" s="55"/>
      <c r="B186" s="44"/>
      <c r="C186" s="161"/>
      <c r="D186" s="42" t="s">
        <v>168</v>
      </c>
      <c r="E186" s="50"/>
      <c r="F186" s="115"/>
      <c r="G186" s="115"/>
      <c r="H186" s="115"/>
    </row>
    <row r="187" spans="1:8" ht="20.25" customHeight="1">
      <c r="A187" s="55"/>
      <c r="B187" s="40"/>
      <c r="C187" s="164"/>
      <c r="D187" s="42" t="s">
        <v>169</v>
      </c>
      <c r="E187" s="45"/>
      <c r="F187" s="115"/>
      <c r="G187" s="115"/>
      <c r="H187" s="115"/>
    </row>
  </sheetData>
  <mergeCells count="6">
    <mergeCell ref="G3:G4"/>
    <mergeCell ref="H3:H4"/>
    <mergeCell ref="A3:C3"/>
    <mergeCell ref="D3:D4"/>
    <mergeCell ref="E3:E4"/>
    <mergeCell ref="F3:F4"/>
  </mergeCells>
  <printOptions horizontalCentered="1"/>
  <pageMargins left="0.1968503937007874" right="0.1968503937007874" top="0.7874015748031497" bottom="0" header="0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1" sqref="A1:I52"/>
    </sheetView>
  </sheetViews>
  <sheetFormatPr defaultColWidth="9.00390625" defaultRowHeight="12.75"/>
  <cols>
    <col min="1" max="1" width="10.375" style="0" customWidth="1"/>
    <col min="2" max="2" width="11.125" style="0" customWidth="1"/>
    <col min="3" max="3" width="11.25390625" style="0" customWidth="1"/>
    <col min="4" max="4" width="40.75390625" style="0" customWidth="1"/>
    <col min="5" max="5" width="15.00390625" style="0" customWidth="1"/>
    <col min="6" max="6" width="14.875" style="0" customWidth="1"/>
    <col min="7" max="7" width="15.25390625" style="0" customWidth="1"/>
    <col min="8" max="8" width="15.125" style="0" customWidth="1"/>
  </cols>
  <sheetData>
    <row r="1" ht="21.75" customHeight="1">
      <c r="A1" s="3"/>
    </row>
    <row r="2" spans="1:3" ht="20.25" customHeight="1">
      <c r="A2" s="1" t="s">
        <v>216</v>
      </c>
      <c r="C2" s="1"/>
    </row>
    <row r="3" spans="1:3" ht="14.25" customHeight="1">
      <c r="A3" s="1"/>
      <c r="C3" s="1"/>
    </row>
    <row r="4" spans="1:3" ht="4.5" customHeight="1">
      <c r="A4" s="3"/>
      <c r="C4" s="1"/>
    </row>
    <row r="5" spans="1:8" ht="19.5" customHeight="1">
      <c r="A5" s="184" t="s">
        <v>16</v>
      </c>
      <c r="B5" s="184"/>
      <c r="C5" s="184"/>
      <c r="D5" s="185" t="s">
        <v>14</v>
      </c>
      <c r="E5" s="183" t="s">
        <v>177</v>
      </c>
      <c r="F5" s="180" t="s">
        <v>149</v>
      </c>
      <c r="G5" s="180" t="s">
        <v>150</v>
      </c>
      <c r="H5" s="180" t="s">
        <v>151</v>
      </c>
    </row>
    <row r="6" spans="1:8" ht="21" customHeight="1">
      <c r="A6" s="141" t="s">
        <v>0</v>
      </c>
      <c r="B6" s="141" t="s">
        <v>1</v>
      </c>
      <c r="C6" s="141" t="s">
        <v>15</v>
      </c>
      <c r="D6" s="185"/>
      <c r="E6" s="183"/>
      <c r="F6" s="181"/>
      <c r="G6" s="181"/>
      <c r="H6" s="181"/>
    </row>
    <row r="7" spans="1:8" ht="12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</row>
    <row r="8" spans="1:8" ht="20.25" customHeight="1">
      <c r="A8" s="116" t="s">
        <v>18</v>
      </c>
      <c r="B8" s="103"/>
      <c r="C8" s="103"/>
      <c r="D8" s="117" t="s">
        <v>22</v>
      </c>
      <c r="E8" s="132">
        <f aca="true" t="shared" si="0" ref="E8:G9">E9</f>
        <v>75000</v>
      </c>
      <c r="F8" s="133">
        <f t="shared" si="0"/>
        <v>125000</v>
      </c>
      <c r="G8" s="133">
        <f t="shared" si="0"/>
        <v>124987</v>
      </c>
      <c r="H8" s="133">
        <f aca="true" t="shared" si="1" ref="H8:H43">G8/F8*100</f>
        <v>99.9896</v>
      </c>
    </row>
    <row r="9" spans="1:8" ht="33" customHeight="1">
      <c r="A9" s="125"/>
      <c r="B9" s="10" t="s">
        <v>19</v>
      </c>
      <c r="C9" s="10"/>
      <c r="D9" s="7" t="s">
        <v>23</v>
      </c>
      <c r="E9" s="118">
        <f t="shared" si="0"/>
        <v>75000</v>
      </c>
      <c r="F9" s="119">
        <f t="shared" si="0"/>
        <v>125000</v>
      </c>
      <c r="G9" s="119">
        <f t="shared" si="0"/>
        <v>124987</v>
      </c>
      <c r="H9" s="119">
        <f t="shared" si="1"/>
        <v>99.9896</v>
      </c>
    </row>
    <row r="10" spans="1:8" ht="57" customHeight="1">
      <c r="A10" s="15"/>
      <c r="B10" s="20"/>
      <c r="C10" s="10" t="s">
        <v>73</v>
      </c>
      <c r="D10" s="2" t="s">
        <v>106</v>
      </c>
      <c r="E10" s="134">
        <v>75000</v>
      </c>
      <c r="F10" s="134">
        <v>125000</v>
      </c>
      <c r="G10" s="134">
        <v>124987</v>
      </c>
      <c r="H10" s="134">
        <f t="shared" si="1"/>
        <v>99.9896</v>
      </c>
    </row>
    <row r="11" spans="1:8" ht="19.5" customHeight="1">
      <c r="A11" s="116" t="s">
        <v>24</v>
      </c>
      <c r="B11" s="103"/>
      <c r="C11" s="104"/>
      <c r="D11" s="117" t="s">
        <v>25</v>
      </c>
      <c r="E11" s="166">
        <f aca="true" t="shared" si="2" ref="E11:G12">E12</f>
        <v>22000</v>
      </c>
      <c r="F11" s="135">
        <f t="shared" si="2"/>
        <v>17000</v>
      </c>
      <c r="G11" s="135">
        <f t="shared" si="2"/>
        <v>16559.53</v>
      </c>
      <c r="H11" s="133">
        <f t="shared" si="1"/>
        <v>97.40899999999999</v>
      </c>
    </row>
    <row r="12" spans="1:8" ht="32.25" customHeight="1">
      <c r="A12" s="15"/>
      <c r="B12" s="10" t="s">
        <v>26</v>
      </c>
      <c r="C12" s="11"/>
      <c r="D12" s="7" t="s">
        <v>4</v>
      </c>
      <c r="E12" s="126">
        <f t="shared" si="2"/>
        <v>22000</v>
      </c>
      <c r="F12" s="127">
        <f t="shared" si="2"/>
        <v>17000</v>
      </c>
      <c r="G12" s="127">
        <f t="shared" si="2"/>
        <v>16559.53</v>
      </c>
      <c r="H12" s="119">
        <f t="shared" si="1"/>
        <v>97.40899999999999</v>
      </c>
    </row>
    <row r="13" spans="1:8" ht="51" customHeight="1">
      <c r="A13" s="15"/>
      <c r="B13" s="20"/>
      <c r="C13" s="11" t="s">
        <v>73</v>
      </c>
      <c r="D13" s="2" t="s">
        <v>106</v>
      </c>
      <c r="E13" s="128">
        <v>22000</v>
      </c>
      <c r="F13" s="128">
        <v>17000</v>
      </c>
      <c r="G13" s="128">
        <v>16559.53</v>
      </c>
      <c r="H13" s="134">
        <f t="shared" si="1"/>
        <v>97.40899999999999</v>
      </c>
    </row>
    <row r="14" spans="1:8" ht="19.5" customHeight="1">
      <c r="A14" s="129">
        <v>710</v>
      </c>
      <c r="B14" s="130"/>
      <c r="C14" s="131"/>
      <c r="D14" s="117" t="s">
        <v>21</v>
      </c>
      <c r="E14" s="132">
        <f>E15+E17+E19</f>
        <v>401400</v>
      </c>
      <c r="F14" s="133">
        <f>F15+F17+F19</f>
        <v>417257</v>
      </c>
      <c r="G14" s="133">
        <f>G15+G17+G19</f>
        <v>417188.38</v>
      </c>
      <c r="H14" s="133">
        <f t="shared" si="1"/>
        <v>99.98355449998442</v>
      </c>
    </row>
    <row r="15" spans="1:8" ht="34.5" customHeight="1">
      <c r="A15" s="122"/>
      <c r="B15" s="6">
        <v>71013</v>
      </c>
      <c r="C15" s="6"/>
      <c r="D15" s="7" t="s">
        <v>42</v>
      </c>
      <c r="E15" s="118">
        <f>E16</f>
        <v>30000</v>
      </c>
      <c r="F15" s="119">
        <f>F16</f>
        <v>30000</v>
      </c>
      <c r="G15" s="119">
        <f>G16</f>
        <v>30000</v>
      </c>
      <c r="H15" s="119">
        <f t="shared" si="1"/>
        <v>100</v>
      </c>
    </row>
    <row r="16" spans="1:8" ht="50.25" customHeight="1">
      <c r="A16" s="122"/>
      <c r="B16" s="26"/>
      <c r="C16" s="6">
        <v>2110</v>
      </c>
      <c r="D16" s="2" t="s">
        <v>106</v>
      </c>
      <c r="E16" s="134">
        <v>30000</v>
      </c>
      <c r="F16" s="134">
        <v>30000</v>
      </c>
      <c r="G16" s="134">
        <v>30000</v>
      </c>
      <c r="H16" s="134">
        <f t="shared" si="1"/>
        <v>100</v>
      </c>
    </row>
    <row r="17" spans="1:8" ht="34.5" customHeight="1">
      <c r="A17" s="122"/>
      <c r="B17" s="6">
        <v>71014</v>
      </c>
      <c r="C17" s="6"/>
      <c r="D17" s="7" t="s">
        <v>3</v>
      </c>
      <c r="E17" s="118">
        <f>E18</f>
        <v>35000</v>
      </c>
      <c r="F17" s="119">
        <f>F18</f>
        <v>35000</v>
      </c>
      <c r="G17" s="119">
        <f>G18</f>
        <v>35000</v>
      </c>
      <c r="H17" s="119">
        <f t="shared" si="1"/>
        <v>100</v>
      </c>
    </row>
    <row r="18" spans="1:8" ht="53.25" customHeight="1">
      <c r="A18" s="122"/>
      <c r="B18" s="26"/>
      <c r="C18" s="6">
        <v>2110</v>
      </c>
      <c r="D18" s="2" t="s">
        <v>106</v>
      </c>
      <c r="E18" s="134">
        <v>35000</v>
      </c>
      <c r="F18" s="134">
        <v>35000</v>
      </c>
      <c r="G18" s="134">
        <v>35000</v>
      </c>
      <c r="H18" s="134">
        <f t="shared" si="1"/>
        <v>100</v>
      </c>
    </row>
    <row r="19" spans="1:8" ht="21" customHeight="1">
      <c r="A19" s="122"/>
      <c r="B19" s="6">
        <v>71015</v>
      </c>
      <c r="C19" s="6"/>
      <c r="D19" s="7" t="s">
        <v>33</v>
      </c>
      <c r="E19" s="118">
        <f>E20+E21</f>
        <v>336400</v>
      </c>
      <c r="F19" s="119">
        <f>F20+F21</f>
        <v>352257</v>
      </c>
      <c r="G19" s="119">
        <f>G20+G21</f>
        <v>352188.38</v>
      </c>
      <c r="H19" s="119">
        <f t="shared" si="1"/>
        <v>99.98051990450153</v>
      </c>
    </row>
    <row r="20" spans="1:8" ht="57" customHeight="1">
      <c r="A20" s="122"/>
      <c r="B20" s="26"/>
      <c r="C20" s="6">
        <v>2110</v>
      </c>
      <c r="D20" s="2" t="s">
        <v>106</v>
      </c>
      <c r="E20" s="134">
        <v>319400</v>
      </c>
      <c r="F20" s="134">
        <v>335257</v>
      </c>
      <c r="G20" s="134">
        <v>335256.25</v>
      </c>
      <c r="H20" s="134">
        <f t="shared" si="1"/>
        <v>99.9997762910245</v>
      </c>
    </row>
    <row r="21" spans="1:8" ht="54" customHeight="1">
      <c r="A21" s="122"/>
      <c r="B21" s="26"/>
      <c r="C21" s="6">
        <v>6410</v>
      </c>
      <c r="D21" s="2" t="s">
        <v>107</v>
      </c>
      <c r="E21" s="128">
        <v>17000</v>
      </c>
      <c r="F21" s="128">
        <v>17000</v>
      </c>
      <c r="G21" s="128">
        <v>16932.13</v>
      </c>
      <c r="H21" s="134"/>
    </row>
    <row r="22" spans="1:8" ht="19.5" customHeight="1">
      <c r="A22" s="129">
        <v>750</v>
      </c>
      <c r="B22" s="130"/>
      <c r="C22" s="131"/>
      <c r="D22" s="117" t="s">
        <v>32</v>
      </c>
      <c r="E22" s="132">
        <f>E23+E25</f>
        <v>167742</v>
      </c>
      <c r="F22" s="133">
        <f>F23+F25</f>
        <v>207227</v>
      </c>
      <c r="G22" s="133">
        <f>G23+G25</f>
        <v>207226.76</v>
      </c>
      <c r="H22" s="133">
        <f t="shared" si="1"/>
        <v>99.9998841849759</v>
      </c>
    </row>
    <row r="23" spans="1:8" ht="19.5" customHeight="1">
      <c r="A23" s="122"/>
      <c r="B23" s="6">
        <v>75011</v>
      </c>
      <c r="C23" s="6"/>
      <c r="D23" s="7" t="s">
        <v>7</v>
      </c>
      <c r="E23" s="118">
        <f>E24</f>
        <v>144742</v>
      </c>
      <c r="F23" s="119">
        <f>F24</f>
        <v>186742</v>
      </c>
      <c r="G23" s="119">
        <f>G24</f>
        <v>186742</v>
      </c>
      <c r="H23" s="119">
        <f t="shared" si="1"/>
        <v>100</v>
      </c>
    </row>
    <row r="24" spans="1:8" ht="54" customHeight="1">
      <c r="A24" s="122"/>
      <c r="B24" s="26"/>
      <c r="C24" s="6">
        <v>2110</v>
      </c>
      <c r="D24" s="2" t="s">
        <v>106</v>
      </c>
      <c r="E24" s="134">
        <v>144742</v>
      </c>
      <c r="F24" s="134">
        <v>186742</v>
      </c>
      <c r="G24" s="134">
        <v>186742</v>
      </c>
      <c r="H24" s="134">
        <f t="shared" si="1"/>
        <v>100</v>
      </c>
    </row>
    <row r="25" spans="1:8" ht="18.75" customHeight="1">
      <c r="A25" s="122"/>
      <c r="B25" s="6">
        <v>75045</v>
      </c>
      <c r="C25" s="6"/>
      <c r="D25" s="7" t="s">
        <v>8</v>
      </c>
      <c r="E25" s="118">
        <f>E26</f>
        <v>23000</v>
      </c>
      <c r="F25" s="119">
        <f>F26</f>
        <v>20485</v>
      </c>
      <c r="G25" s="119">
        <f>G26</f>
        <v>20484.76</v>
      </c>
      <c r="H25" s="119">
        <f t="shared" si="1"/>
        <v>99.99882841103246</v>
      </c>
    </row>
    <row r="26" spans="1:8" ht="60.75" customHeight="1">
      <c r="A26" s="122"/>
      <c r="B26" s="26"/>
      <c r="C26" s="6">
        <v>2110</v>
      </c>
      <c r="D26" s="2" t="s">
        <v>106</v>
      </c>
      <c r="E26" s="134">
        <v>23000</v>
      </c>
      <c r="F26" s="134">
        <v>20485</v>
      </c>
      <c r="G26" s="134">
        <v>20484.76</v>
      </c>
      <c r="H26" s="134">
        <f t="shared" si="1"/>
        <v>99.99882841103246</v>
      </c>
    </row>
    <row r="27" spans="1:8" ht="36.75" customHeight="1">
      <c r="A27" s="116" t="s">
        <v>34</v>
      </c>
      <c r="B27" s="103"/>
      <c r="C27" s="103"/>
      <c r="D27" s="117" t="s">
        <v>35</v>
      </c>
      <c r="E27" s="132">
        <f>E28+E30</f>
        <v>3159400</v>
      </c>
      <c r="F27" s="133">
        <f>F28+F30</f>
        <v>3411350</v>
      </c>
      <c r="G27" s="133">
        <f>G28+G30</f>
        <v>3411349.98</v>
      </c>
      <c r="H27" s="133">
        <f t="shared" si="1"/>
        <v>99.99999941372184</v>
      </c>
    </row>
    <row r="28" spans="1:8" ht="36" customHeight="1">
      <c r="A28" s="15"/>
      <c r="B28" s="10" t="s">
        <v>37</v>
      </c>
      <c r="C28" s="16"/>
      <c r="D28" s="7" t="s">
        <v>36</v>
      </c>
      <c r="E28" s="126">
        <f>E29</f>
        <v>3159000</v>
      </c>
      <c r="F28" s="126">
        <f>F29</f>
        <v>3410950</v>
      </c>
      <c r="G28" s="126">
        <f>G29</f>
        <v>3410949.98</v>
      </c>
      <c r="H28" s="119">
        <f t="shared" si="1"/>
        <v>99.99999941365309</v>
      </c>
    </row>
    <row r="29" spans="1:8" ht="50.25" customHeight="1">
      <c r="A29" s="15"/>
      <c r="B29" s="10"/>
      <c r="C29" s="10" t="s">
        <v>73</v>
      </c>
      <c r="D29" s="2" t="s">
        <v>106</v>
      </c>
      <c r="E29" s="134">
        <v>3159000</v>
      </c>
      <c r="F29" s="134">
        <v>3410950</v>
      </c>
      <c r="G29" s="134">
        <v>3410949.98</v>
      </c>
      <c r="H29" s="134">
        <f t="shared" si="1"/>
        <v>99.99999941365309</v>
      </c>
    </row>
    <row r="30" spans="1:8" ht="20.25" customHeight="1">
      <c r="A30" s="15"/>
      <c r="B30" s="10" t="s">
        <v>65</v>
      </c>
      <c r="C30" s="16"/>
      <c r="D30" s="7" t="s">
        <v>70</v>
      </c>
      <c r="E30" s="126">
        <f>E31</f>
        <v>400</v>
      </c>
      <c r="F30" s="127">
        <f>F31</f>
        <v>400</v>
      </c>
      <c r="G30" s="127">
        <f>G31</f>
        <v>400</v>
      </c>
      <c r="H30" s="119">
        <f t="shared" si="1"/>
        <v>100</v>
      </c>
    </row>
    <row r="31" spans="1:8" ht="53.25" customHeight="1">
      <c r="A31" s="15"/>
      <c r="B31" s="10"/>
      <c r="C31" s="10" t="s">
        <v>73</v>
      </c>
      <c r="D31" s="2" t="s">
        <v>106</v>
      </c>
      <c r="E31" s="134">
        <v>400</v>
      </c>
      <c r="F31" s="134">
        <v>400</v>
      </c>
      <c r="G31" s="134">
        <v>400</v>
      </c>
      <c r="H31" s="134">
        <f t="shared" si="1"/>
        <v>100</v>
      </c>
    </row>
    <row r="32" spans="1:8" ht="19.5" customHeight="1">
      <c r="A32" s="116" t="s">
        <v>27</v>
      </c>
      <c r="B32" s="103"/>
      <c r="C32" s="104"/>
      <c r="D32" s="117" t="s">
        <v>5</v>
      </c>
      <c r="E32" s="135">
        <f aca="true" t="shared" si="3" ref="E32:G33">E33</f>
        <v>846467</v>
      </c>
      <c r="F32" s="135">
        <f t="shared" si="3"/>
        <v>1323583</v>
      </c>
      <c r="G32" s="135">
        <f t="shared" si="3"/>
        <v>1223166.77</v>
      </c>
      <c r="H32" s="133">
        <f t="shared" si="1"/>
        <v>92.41330313248206</v>
      </c>
    </row>
    <row r="33" spans="1:8" ht="61.5" customHeight="1">
      <c r="A33" s="15"/>
      <c r="B33" s="10" t="s">
        <v>28</v>
      </c>
      <c r="C33" s="16"/>
      <c r="D33" s="7" t="s">
        <v>193</v>
      </c>
      <c r="E33" s="126">
        <f t="shared" si="3"/>
        <v>846467</v>
      </c>
      <c r="F33" s="127">
        <f t="shared" si="3"/>
        <v>1323583</v>
      </c>
      <c r="G33" s="127">
        <f t="shared" si="3"/>
        <v>1223166.77</v>
      </c>
      <c r="H33" s="119">
        <f t="shared" si="1"/>
        <v>92.41330313248206</v>
      </c>
    </row>
    <row r="34" spans="1:8" ht="54" customHeight="1">
      <c r="A34" s="15"/>
      <c r="B34" s="15"/>
      <c r="C34" s="11" t="s">
        <v>73</v>
      </c>
      <c r="D34" s="2" t="s">
        <v>106</v>
      </c>
      <c r="E34" s="128">
        <v>846467</v>
      </c>
      <c r="F34" s="128">
        <v>1323583</v>
      </c>
      <c r="G34" s="128">
        <v>1223166.77</v>
      </c>
      <c r="H34" s="134">
        <f t="shared" si="1"/>
        <v>92.41330313248206</v>
      </c>
    </row>
    <row r="35" spans="1:8" ht="24" customHeight="1">
      <c r="A35" s="116" t="s">
        <v>85</v>
      </c>
      <c r="B35" s="116"/>
      <c r="C35" s="104"/>
      <c r="D35" s="117" t="s">
        <v>88</v>
      </c>
      <c r="E35" s="132">
        <f aca="true" t="shared" si="4" ref="E35:G36">E36</f>
        <v>737500</v>
      </c>
      <c r="F35" s="133">
        <f t="shared" si="4"/>
        <v>826875</v>
      </c>
      <c r="G35" s="133">
        <f t="shared" si="4"/>
        <v>826552.26</v>
      </c>
      <c r="H35" s="133">
        <f t="shared" si="1"/>
        <v>99.96096870748299</v>
      </c>
    </row>
    <row r="36" spans="1:8" ht="24" customHeight="1">
      <c r="A36" s="15"/>
      <c r="B36" s="10" t="s">
        <v>87</v>
      </c>
      <c r="C36" s="16"/>
      <c r="D36" s="7" t="s">
        <v>66</v>
      </c>
      <c r="E36" s="126">
        <f t="shared" si="4"/>
        <v>737500</v>
      </c>
      <c r="F36" s="127">
        <f t="shared" si="4"/>
        <v>826875</v>
      </c>
      <c r="G36" s="127">
        <f t="shared" si="4"/>
        <v>826552.26</v>
      </c>
      <c r="H36" s="119">
        <f t="shared" si="1"/>
        <v>99.96096870748299</v>
      </c>
    </row>
    <row r="37" spans="1:8" ht="51.75" customHeight="1">
      <c r="A37" s="15"/>
      <c r="B37" s="10"/>
      <c r="C37" s="10" t="s">
        <v>73</v>
      </c>
      <c r="D37" s="2" t="s">
        <v>106</v>
      </c>
      <c r="E37" s="128">
        <v>737500</v>
      </c>
      <c r="F37" s="128">
        <v>826875</v>
      </c>
      <c r="G37" s="128">
        <v>826552.26</v>
      </c>
      <c r="H37" s="134">
        <f t="shared" si="1"/>
        <v>99.96096870748299</v>
      </c>
    </row>
    <row r="38" spans="1:8" ht="33" customHeight="1">
      <c r="A38" s="116" t="s">
        <v>29</v>
      </c>
      <c r="B38" s="116"/>
      <c r="C38" s="104"/>
      <c r="D38" s="117" t="s">
        <v>96</v>
      </c>
      <c r="E38" s="166">
        <f>E39+E41</f>
        <v>70900</v>
      </c>
      <c r="F38" s="166">
        <f>F39+F41</f>
        <v>101789</v>
      </c>
      <c r="G38" s="166">
        <f>G39+G41</f>
        <v>100025.54000000001</v>
      </c>
      <c r="H38" s="133">
        <f t="shared" si="1"/>
        <v>98.2675338199609</v>
      </c>
    </row>
    <row r="39" spans="1:8" ht="33" customHeight="1">
      <c r="A39" s="116"/>
      <c r="B39" s="10" t="s">
        <v>31</v>
      </c>
      <c r="C39" s="10"/>
      <c r="D39" s="7" t="s">
        <v>194</v>
      </c>
      <c r="E39" s="126">
        <f>E40</f>
        <v>70900</v>
      </c>
      <c r="F39" s="127">
        <f>F40</f>
        <v>96500</v>
      </c>
      <c r="G39" s="127">
        <f>G40</f>
        <v>94736.86</v>
      </c>
      <c r="H39" s="119">
        <f t="shared" si="1"/>
        <v>98.17291191709845</v>
      </c>
    </row>
    <row r="40" spans="1:8" ht="54" customHeight="1">
      <c r="A40" s="116"/>
      <c r="B40" s="20"/>
      <c r="C40" s="10" t="s">
        <v>73</v>
      </c>
      <c r="D40" s="2" t="s">
        <v>106</v>
      </c>
      <c r="E40" s="134">
        <v>70900</v>
      </c>
      <c r="F40" s="134">
        <v>96500</v>
      </c>
      <c r="G40" s="134">
        <v>94736.86</v>
      </c>
      <c r="H40" s="134">
        <f t="shared" si="1"/>
        <v>98.17291191709845</v>
      </c>
    </row>
    <row r="41" spans="1:8" ht="24" customHeight="1">
      <c r="A41" s="116"/>
      <c r="B41" s="10" t="s">
        <v>208</v>
      </c>
      <c r="C41" s="148"/>
      <c r="D41" s="36" t="s">
        <v>214</v>
      </c>
      <c r="E41" s="119">
        <f>E42</f>
        <v>0</v>
      </c>
      <c r="F41" s="119">
        <f>F42</f>
        <v>5289</v>
      </c>
      <c r="G41" s="119">
        <f>G42</f>
        <v>5288.68</v>
      </c>
      <c r="H41" s="134">
        <f t="shared" si="1"/>
        <v>99.99394970693893</v>
      </c>
    </row>
    <row r="42" spans="1:8" ht="58.5" customHeight="1">
      <c r="A42" s="116"/>
      <c r="B42" s="10"/>
      <c r="C42" s="148" t="s">
        <v>73</v>
      </c>
      <c r="D42" s="2" t="s">
        <v>106</v>
      </c>
      <c r="E42" s="134"/>
      <c r="F42" s="134">
        <v>5289</v>
      </c>
      <c r="G42" s="134">
        <v>5288.68</v>
      </c>
      <c r="H42" s="134">
        <f t="shared" si="1"/>
        <v>99.99394970693893</v>
      </c>
    </row>
    <row r="43" spans="1:8" ht="24.75" customHeight="1">
      <c r="A43" s="139"/>
      <c r="B43" s="139"/>
      <c r="C43" s="14"/>
      <c r="D43" s="142" t="s">
        <v>11</v>
      </c>
      <c r="E43" s="119">
        <f>E8+E11+E14+E22+E27+E32+E35+E38</f>
        <v>5480409</v>
      </c>
      <c r="F43" s="119">
        <f>F8+F11+F14+F22+F27+F32+F35+F38</f>
        <v>6430081</v>
      </c>
      <c r="G43" s="119">
        <f>G8+G11+G14+G22+G27+G32+G35+G38</f>
        <v>6327056.22</v>
      </c>
      <c r="H43" s="119">
        <f t="shared" si="1"/>
        <v>98.39776855066056</v>
      </c>
    </row>
    <row r="44" spans="1:5" ht="5.25" customHeight="1">
      <c r="A44" s="56"/>
      <c r="B44" s="56"/>
      <c r="C44" s="47"/>
      <c r="D44" s="38"/>
      <c r="E44" s="60"/>
    </row>
    <row r="45" spans="1:5" ht="10.5" customHeight="1">
      <c r="A45" s="39"/>
      <c r="B45" s="44"/>
      <c r="C45" s="49"/>
      <c r="E45" s="52"/>
    </row>
    <row r="46" spans="1:5" ht="15" customHeight="1">
      <c r="A46" s="39"/>
      <c r="B46" s="44"/>
      <c r="C46" s="49"/>
      <c r="D46" s="143" t="s">
        <v>105</v>
      </c>
      <c r="E46" s="52"/>
    </row>
    <row r="47" spans="1:5" ht="11.25" customHeight="1">
      <c r="A47" s="39"/>
      <c r="B47" s="44"/>
      <c r="C47" s="49"/>
      <c r="D47" s="109"/>
      <c r="E47" s="52"/>
    </row>
    <row r="48" spans="1:5" ht="14.25" customHeight="1">
      <c r="A48" s="39"/>
      <c r="B48" s="44"/>
      <c r="C48" s="145"/>
      <c r="D48" s="145" t="s">
        <v>167</v>
      </c>
      <c r="E48" s="145"/>
    </row>
    <row r="49" spans="1:5" ht="17.25" customHeight="1">
      <c r="A49" s="39"/>
      <c r="B49" s="40"/>
      <c r="C49" s="41"/>
      <c r="D49" s="42" t="s">
        <v>166</v>
      </c>
      <c r="E49" s="43"/>
    </row>
    <row r="50" spans="1:5" ht="16.5" customHeight="1">
      <c r="A50" s="39"/>
      <c r="B50" s="44"/>
      <c r="C50" s="44"/>
      <c r="D50" s="42" t="s">
        <v>165</v>
      </c>
      <c r="E50" s="52"/>
    </row>
    <row r="51" spans="1:5" ht="16.5" customHeight="1">
      <c r="A51" s="39"/>
      <c r="B51" s="40"/>
      <c r="C51" s="44"/>
      <c r="D51" s="42" t="s">
        <v>168</v>
      </c>
      <c r="E51" s="53"/>
    </row>
    <row r="52" spans="1:5" ht="15.75" customHeight="1">
      <c r="A52" s="39"/>
      <c r="B52" s="44"/>
      <c r="C52" s="49"/>
      <c r="D52" s="42" t="s">
        <v>169</v>
      </c>
      <c r="E52" s="50"/>
    </row>
    <row r="53" spans="1:5" ht="27" customHeight="1">
      <c r="A53" s="39"/>
      <c r="B53" s="40"/>
      <c r="C53" s="41"/>
      <c r="D53" s="42"/>
      <c r="E53" s="43"/>
    </row>
    <row r="54" spans="1:5" ht="33" customHeight="1">
      <c r="A54" s="56"/>
      <c r="B54" s="56"/>
      <c r="C54" s="47"/>
      <c r="D54" s="57"/>
      <c r="E54" s="60"/>
    </row>
    <row r="55" spans="1:3" ht="12.75">
      <c r="A55" s="19"/>
      <c r="B55" s="19"/>
      <c r="C55" s="19"/>
    </row>
    <row r="56" spans="1:3" ht="12.75">
      <c r="A56" s="19"/>
      <c r="B56" s="19"/>
      <c r="C56" s="19"/>
    </row>
    <row r="57" spans="1:3" ht="12.75">
      <c r="A57" s="19"/>
      <c r="B57" s="19"/>
      <c r="C57" s="19"/>
    </row>
    <row r="58" spans="1:4" ht="36.75" customHeight="1">
      <c r="A58" s="38"/>
      <c r="B58" s="38"/>
      <c r="C58" s="38"/>
      <c r="D58" s="38"/>
    </row>
    <row r="59" spans="1:4" ht="27" customHeight="1">
      <c r="A59" s="38"/>
      <c r="B59" s="38"/>
      <c r="C59" s="38"/>
      <c r="D59" s="38"/>
    </row>
    <row r="60" spans="1:4" ht="25.5" customHeight="1">
      <c r="A60" s="38"/>
      <c r="B60" s="38"/>
      <c r="C60" s="38"/>
      <c r="D60" s="38"/>
    </row>
  </sheetData>
  <mergeCells count="6">
    <mergeCell ref="G5:G6"/>
    <mergeCell ref="H5:H6"/>
    <mergeCell ref="A5:C5"/>
    <mergeCell ref="D5:D6"/>
    <mergeCell ref="E5:E6"/>
    <mergeCell ref="F5:F6"/>
  </mergeCells>
  <printOptions horizontalCentered="1"/>
  <pageMargins left="0.5905511811023623" right="0.5905511811023623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2009-03-13T13:59:27Z</cp:lastPrinted>
  <dcterms:created xsi:type="dcterms:W3CDTF">2001-11-06T14:38:58Z</dcterms:created>
  <dcterms:modified xsi:type="dcterms:W3CDTF">2009-03-26T11:42:14Z</dcterms:modified>
  <cp:category/>
  <cp:version/>
  <cp:contentType/>
  <cp:contentStatus/>
</cp:coreProperties>
</file>