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R89" i="1"/>
  <c r="S89"/>
  <c r="T89"/>
  <c r="U89"/>
  <c r="V89"/>
  <c r="R88"/>
  <c r="S88"/>
  <c r="T88"/>
  <c r="U88"/>
  <c r="V88"/>
  <c r="Q88"/>
  <c r="Q329"/>
  <c r="Q330" s="1"/>
  <c r="V330"/>
  <c r="U330"/>
  <c r="T330"/>
  <c r="S330"/>
  <c r="R330"/>
  <c r="Q301"/>
  <c r="R87"/>
  <c r="S87"/>
  <c r="T87"/>
  <c r="U87"/>
  <c r="V87"/>
  <c r="Q87"/>
  <c r="Q129"/>
  <c r="Q289"/>
  <c r="Q253"/>
  <c r="Q177"/>
  <c r="Q145"/>
  <c r="Q157"/>
  <c r="Q317" l="1"/>
  <c r="Q181"/>
  <c r="Q141"/>
  <c r="Q333"/>
  <c r="Q321"/>
  <c r="Q281"/>
  <c r="Q265"/>
  <c r="Q133"/>
  <c r="Q161"/>
  <c r="Q221"/>
  <c r="Q189"/>
  <c r="Q125"/>
  <c r="Q313"/>
  <c r="Q269"/>
  <c r="Q237"/>
  <c r="Q137"/>
  <c r="Q261"/>
  <c r="Q169"/>
  <c r="Q305"/>
  <c r="Q109"/>
  <c r="V298"/>
  <c r="S298"/>
  <c r="R298"/>
  <c r="Q298"/>
  <c r="Q294"/>
  <c r="V294"/>
  <c r="S294"/>
  <c r="R294"/>
  <c r="Q149"/>
  <c r="Q97"/>
  <c r="Q105"/>
  <c r="Q54" l="1"/>
  <c r="V46"/>
  <c r="V334" l="1"/>
  <c r="T334"/>
  <c r="S334"/>
  <c r="R334"/>
  <c r="Q334"/>
  <c r="V326"/>
  <c r="U326"/>
  <c r="T326"/>
  <c r="S326"/>
  <c r="R326"/>
  <c r="Q326"/>
  <c r="V322"/>
  <c r="U322"/>
  <c r="T322"/>
  <c r="S322"/>
  <c r="R322"/>
  <c r="Q322"/>
  <c r="V318"/>
  <c r="T318"/>
  <c r="S318"/>
  <c r="R318"/>
  <c r="Q318"/>
  <c r="V314"/>
  <c r="U314"/>
  <c r="T314"/>
  <c r="S314"/>
  <c r="R314"/>
  <c r="Q314"/>
  <c r="V310"/>
  <c r="S310"/>
  <c r="R310"/>
  <c r="Q310"/>
  <c r="V306"/>
  <c r="U306"/>
  <c r="T306"/>
  <c r="S306"/>
  <c r="R306"/>
  <c r="Q306"/>
  <c r="S302"/>
  <c r="R302"/>
  <c r="Q302"/>
  <c r="V290"/>
  <c r="S290"/>
  <c r="R290"/>
  <c r="Q290"/>
  <c r="R286"/>
  <c r="Q286"/>
  <c r="S282"/>
  <c r="R282"/>
  <c r="Q282"/>
  <c r="V278"/>
  <c r="S278"/>
  <c r="R278"/>
  <c r="Q278"/>
  <c r="S274"/>
  <c r="R274"/>
  <c r="Q274"/>
  <c r="V270"/>
  <c r="U270"/>
  <c r="T270"/>
  <c r="S270"/>
  <c r="R270"/>
  <c r="Q270"/>
  <c r="S266"/>
  <c r="R266"/>
  <c r="Q266"/>
  <c r="V262"/>
  <c r="U262"/>
  <c r="T262"/>
  <c r="S262"/>
  <c r="R262"/>
  <c r="Q262"/>
  <c r="V258"/>
  <c r="U258"/>
  <c r="T258"/>
  <c r="S258"/>
  <c r="R258"/>
  <c r="Q257"/>
  <c r="Q258" s="1"/>
  <c r="V254"/>
  <c r="T254"/>
  <c r="S254"/>
  <c r="R254"/>
  <c r="Q254"/>
  <c r="V250"/>
  <c r="S250"/>
  <c r="R250"/>
  <c r="Q250"/>
  <c r="S246"/>
  <c r="R246"/>
  <c r="Q245"/>
  <c r="Q246" s="1"/>
  <c r="S242"/>
  <c r="R242"/>
  <c r="Q241"/>
  <c r="Q242" s="1"/>
  <c r="V238"/>
  <c r="S238"/>
  <c r="R238"/>
  <c r="Q238"/>
  <c r="V234"/>
  <c r="T234"/>
  <c r="S234"/>
  <c r="R234"/>
  <c r="Q233"/>
  <c r="Q234" s="1"/>
  <c r="V230"/>
  <c r="S230"/>
  <c r="R230"/>
  <c r="Q230"/>
  <c r="S226"/>
  <c r="R226"/>
  <c r="Q225"/>
  <c r="Q226" s="1"/>
  <c r="V222"/>
  <c r="S222"/>
  <c r="R222"/>
  <c r="Q222"/>
  <c r="V218"/>
  <c r="S218"/>
  <c r="R218"/>
  <c r="Q218"/>
  <c r="S214"/>
  <c r="R214"/>
  <c r="Q214"/>
  <c r="T210"/>
  <c r="S210"/>
  <c r="R210"/>
  <c r="Q209"/>
  <c r="Q210" s="1"/>
  <c r="S206"/>
  <c r="R206"/>
  <c r="Q205"/>
  <c r="Q206" s="1"/>
  <c r="S202"/>
  <c r="R202"/>
  <c r="Q201"/>
  <c r="Q202" s="1"/>
  <c r="V198"/>
  <c r="S198"/>
  <c r="R198"/>
  <c r="Q198"/>
  <c r="V194"/>
  <c r="T194"/>
  <c r="S194"/>
  <c r="R194"/>
  <c r="Q194"/>
  <c r="V190"/>
  <c r="S190"/>
  <c r="R190"/>
  <c r="Q190"/>
  <c r="V186"/>
  <c r="T186"/>
  <c r="S186"/>
  <c r="R186"/>
  <c r="Q185"/>
  <c r="Q186" s="1"/>
  <c r="V182"/>
  <c r="T182"/>
  <c r="S182"/>
  <c r="R182"/>
  <c r="Q182"/>
  <c r="V178"/>
  <c r="T178"/>
  <c r="S178"/>
  <c r="R178"/>
  <c r="Q178"/>
  <c r="V174"/>
  <c r="R174"/>
  <c r="Q174"/>
  <c r="V170"/>
  <c r="T170"/>
  <c r="S170"/>
  <c r="R170"/>
  <c r="Q170"/>
  <c r="V166"/>
  <c r="T166"/>
  <c r="S166"/>
  <c r="R166"/>
  <c r="Q166"/>
  <c r="V162"/>
  <c r="T162"/>
  <c r="S162"/>
  <c r="R162"/>
  <c r="Q162"/>
  <c r="V158"/>
  <c r="T158"/>
  <c r="S158"/>
  <c r="R158"/>
  <c r="Q158"/>
  <c r="V154"/>
  <c r="T154"/>
  <c r="S154"/>
  <c r="R154"/>
  <c r="Q154"/>
  <c r="V150"/>
  <c r="T150"/>
  <c r="S150"/>
  <c r="R150"/>
  <c r="Q150"/>
  <c r="V146"/>
  <c r="T146"/>
  <c r="S146"/>
  <c r="R146"/>
  <c r="Q146"/>
  <c r="V142"/>
  <c r="T142"/>
  <c r="S142"/>
  <c r="R142"/>
  <c r="Q142"/>
  <c r="V138"/>
  <c r="T138"/>
  <c r="S138"/>
  <c r="R138"/>
  <c r="Q138"/>
  <c r="V134"/>
  <c r="T134"/>
  <c r="S134"/>
  <c r="R134"/>
  <c r="Q134"/>
  <c r="V130"/>
  <c r="T130"/>
  <c r="S130"/>
  <c r="R130"/>
  <c r="Q130"/>
  <c r="V126"/>
  <c r="T126"/>
  <c r="S126"/>
  <c r="R126"/>
  <c r="Q126"/>
  <c r="V122"/>
  <c r="T122"/>
  <c r="S122"/>
  <c r="R122"/>
  <c r="Q121"/>
  <c r="Q122" s="1"/>
  <c r="V118"/>
  <c r="T118"/>
  <c r="S118"/>
  <c r="R118"/>
  <c r="Q118"/>
  <c r="V114"/>
  <c r="T114"/>
  <c r="S114"/>
  <c r="R114"/>
  <c r="Q113"/>
  <c r="V110"/>
  <c r="T110"/>
  <c r="S110"/>
  <c r="R110"/>
  <c r="Q110"/>
  <c r="V106"/>
  <c r="T106"/>
  <c r="S106"/>
  <c r="R106"/>
  <c r="Q106"/>
  <c r="V102"/>
  <c r="S102"/>
  <c r="R102"/>
  <c r="Q102"/>
  <c r="V98"/>
  <c r="U98"/>
  <c r="T98"/>
  <c r="S98"/>
  <c r="R98"/>
  <c r="Q98"/>
  <c r="V94"/>
  <c r="T94"/>
  <c r="S94"/>
  <c r="R94"/>
  <c r="Q94"/>
  <c r="V90"/>
  <c r="T85"/>
  <c r="T84"/>
  <c r="S84"/>
  <c r="R84"/>
  <c r="Q84"/>
  <c r="R83"/>
  <c r="U85"/>
  <c r="S85"/>
  <c r="V84"/>
  <c r="U84"/>
  <c r="V83"/>
  <c r="U83"/>
  <c r="T83"/>
  <c r="S83"/>
  <c r="Q82"/>
  <c r="Q78"/>
  <c r="Q74"/>
  <c r="Q70"/>
  <c r="Q66"/>
  <c r="Q62"/>
  <c r="S58"/>
  <c r="Q58"/>
  <c r="S54"/>
  <c r="R54"/>
  <c r="V49"/>
  <c r="U49"/>
  <c r="U33" s="1"/>
  <c r="T49"/>
  <c r="S49"/>
  <c r="S29" s="1"/>
  <c r="R49"/>
  <c r="Q49"/>
  <c r="V48"/>
  <c r="U48"/>
  <c r="U28" s="1"/>
  <c r="U16" s="1"/>
  <c r="T48"/>
  <c r="T28" s="1"/>
  <c r="T16" s="1"/>
  <c r="S48"/>
  <c r="S28" s="1"/>
  <c r="R48"/>
  <c r="Q48"/>
  <c r="Q28" s="1"/>
  <c r="Q16" s="1"/>
  <c r="V47"/>
  <c r="V27" s="1"/>
  <c r="V15" s="1"/>
  <c r="U47"/>
  <c r="U27" s="1"/>
  <c r="T47"/>
  <c r="S47"/>
  <c r="S27" s="1"/>
  <c r="S15" s="1"/>
  <c r="R47"/>
  <c r="R27" s="1"/>
  <c r="R15" s="1"/>
  <c r="Q47"/>
  <c r="Q27" s="1"/>
  <c r="S46"/>
  <c r="R46"/>
  <c r="Q46"/>
  <c r="T42"/>
  <c r="S42"/>
  <c r="R42"/>
  <c r="Q42"/>
  <c r="V37"/>
  <c r="V33" s="1"/>
  <c r="T37"/>
  <c r="S37"/>
  <c r="R37"/>
  <c r="Q37"/>
  <c r="Q25" s="1"/>
  <c r="V36"/>
  <c r="V24" s="1"/>
  <c r="V12" s="1"/>
  <c r="U36"/>
  <c r="U32" s="1"/>
  <c r="T36"/>
  <c r="T24" s="1"/>
  <c r="S36"/>
  <c r="S32" s="1"/>
  <c r="R36"/>
  <c r="Q36"/>
  <c r="Q32" s="1"/>
  <c r="V35"/>
  <c r="V31" s="1"/>
  <c r="U35"/>
  <c r="U31" s="1"/>
  <c r="T35"/>
  <c r="T31" s="1"/>
  <c r="S35"/>
  <c r="S31" s="1"/>
  <c r="R35"/>
  <c r="R31" s="1"/>
  <c r="Q35"/>
  <c r="Q31" s="1"/>
  <c r="T33"/>
  <c r="V32"/>
  <c r="V28"/>
  <c r="T27"/>
  <c r="U25"/>
  <c r="U21" s="1"/>
  <c r="T25"/>
  <c r="T21" s="1"/>
  <c r="S25"/>
  <c r="S13" s="1"/>
  <c r="R24"/>
  <c r="T23"/>
  <c r="T11" s="1"/>
  <c r="S23"/>
  <c r="V17"/>
  <c r="U17"/>
  <c r="T17"/>
  <c r="Q114" l="1"/>
  <c r="Q89"/>
  <c r="Q85" s="1"/>
  <c r="Q86" s="1"/>
  <c r="Q23"/>
  <c r="Q11" s="1"/>
  <c r="U23"/>
  <c r="U11" s="1"/>
  <c r="R23"/>
  <c r="V23"/>
  <c r="S86"/>
  <c r="T12"/>
  <c r="Q33"/>
  <c r="S19"/>
  <c r="T13"/>
  <c r="T9" s="1"/>
  <c r="S11"/>
  <c r="S7" s="1"/>
  <c r="U24"/>
  <c r="Q50"/>
  <c r="U86"/>
  <c r="V25"/>
  <c r="V13" s="1"/>
  <c r="V9" s="1"/>
  <c r="T38"/>
  <c r="R38"/>
  <c r="V85"/>
  <c r="V86" s="1"/>
  <c r="U13"/>
  <c r="U9" s="1"/>
  <c r="T19"/>
  <c r="R32"/>
  <c r="T86"/>
  <c r="T90"/>
  <c r="R12"/>
  <c r="R90"/>
  <c r="T20"/>
  <c r="T22" s="1"/>
  <c r="V38"/>
  <c r="V20"/>
  <c r="S30"/>
  <c r="R28"/>
  <c r="R20" s="1"/>
  <c r="R50"/>
  <c r="V34"/>
  <c r="S24"/>
  <c r="S20" s="1"/>
  <c r="S38"/>
  <c r="Q24"/>
  <c r="Q26" s="1"/>
  <c r="Q38"/>
  <c r="R85"/>
  <c r="R86" s="1"/>
  <c r="R25"/>
  <c r="U15"/>
  <c r="Q34"/>
  <c r="Q15"/>
  <c r="S16"/>
  <c r="T26"/>
  <c r="S50"/>
  <c r="Q83"/>
  <c r="S90"/>
  <c r="V21"/>
  <c r="V22" s="1"/>
  <c r="T15"/>
  <c r="T7" s="1"/>
  <c r="V16"/>
  <c r="V8" s="1"/>
  <c r="S21"/>
  <c r="Q29"/>
  <c r="S33"/>
  <c r="S34" s="1"/>
  <c r="U90"/>
  <c r="S17"/>
  <c r="T32"/>
  <c r="T34" s="1"/>
  <c r="R33"/>
  <c r="R29"/>
  <c r="U19" l="1"/>
  <c r="Q19"/>
  <c r="T14"/>
  <c r="R19"/>
  <c r="R11"/>
  <c r="R7" s="1"/>
  <c r="R16"/>
  <c r="V26"/>
  <c r="V19"/>
  <c r="V11"/>
  <c r="V7" s="1"/>
  <c r="R8"/>
  <c r="T8"/>
  <c r="T10" s="1"/>
  <c r="Q7"/>
  <c r="V14"/>
  <c r="V10"/>
  <c r="R34"/>
  <c r="U7"/>
  <c r="S12"/>
  <c r="S14" s="1"/>
  <c r="U20"/>
  <c r="U12"/>
  <c r="Q90"/>
  <c r="Q13"/>
  <c r="R21"/>
  <c r="R22" s="1"/>
  <c r="S26"/>
  <c r="Q20"/>
  <c r="Q12"/>
  <c r="Q8" s="1"/>
  <c r="R26"/>
  <c r="R13"/>
  <c r="R14" s="1"/>
  <c r="S18"/>
  <c r="S9"/>
  <c r="Q17"/>
  <c r="Q30"/>
  <c r="Q21"/>
  <c r="Q22" s="1"/>
  <c r="R30"/>
  <c r="R17"/>
  <c r="S22"/>
  <c r="S8" l="1"/>
  <c r="S10" s="1"/>
  <c r="U8"/>
  <c r="U10" s="1"/>
  <c r="U14"/>
  <c r="Q14"/>
  <c r="R9"/>
  <c r="R10" s="1"/>
  <c r="R18"/>
  <c r="Q18"/>
  <c r="Q9"/>
  <c r="Q10" s="1"/>
</calcChain>
</file>

<file path=xl/sharedStrings.xml><?xml version="1.0" encoding="utf-8"?>
<sst xmlns="http://schemas.openxmlformats.org/spreadsheetml/2006/main" count="644" uniqueCount="109">
  <si>
    <t>Wykaz przedsięwzięć</t>
  </si>
  <si>
    <t>Jednostka odpowiedzialna lub koordynująca</t>
  </si>
  <si>
    <t>Okres realizacji</t>
  </si>
  <si>
    <t>Przebieg realizacji przedsięwzięć</t>
  </si>
  <si>
    <t>łączne nakłady finansowe</t>
  </si>
  <si>
    <t>Limit 2011</t>
  </si>
  <si>
    <t>Limit 2012</t>
  </si>
  <si>
    <t>Limit 2013</t>
  </si>
  <si>
    <t>Limit 2014</t>
  </si>
  <si>
    <t>Limit zobowiązań</t>
  </si>
  <si>
    <t>od</t>
  </si>
  <si>
    <t>do</t>
  </si>
  <si>
    <t>Przedsięwzięcia ogółem</t>
  </si>
  <si>
    <t>Plan pierwotny na dzień 1.01.2011r</t>
  </si>
  <si>
    <t>Plan na dzień 31.12.2011r.</t>
  </si>
  <si>
    <t>Realizacja na dzień 31.12.2011r</t>
  </si>
  <si>
    <t>% realizacji</t>
  </si>
  <si>
    <t>- wydatki bieżące</t>
  </si>
  <si>
    <t>- wydatki majątkowe</t>
  </si>
  <si>
    <t>1) programy, projekty lub zadania (razem)</t>
  </si>
  <si>
    <t>0</t>
  </si>
  <si>
    <t>a) programy, projekty lub zadania związane z programami realizowanymi z udziałem środków, o których mowa w art. 5 ust. 1 pkt 2 i 3, (razem)</t>
  </si>
  <si>
    <t>Nazwa projektu :Pomagaj pracując - Poprwawa dostepu do zatrudnienia oraz wspieranie aktywności zawodowej osób bezrobotnych w regionie</t>
  </si>
  <si>
    <t>Powiatowy Urząd Pracy</t>
  </si>
  <si>
    <t>2010</t>
  </si>
  <si>
    <t>2013</t>
  </si>
  <si>
    <t>Razem możemy więcej-szkoła równych szans i mozliwości - Wyrównanie szans edukacyjnych uczniów o utrudnionym dostepie do edukacji oraz zmniajszenie róznic w jakości usług edukacyjnych</t>
  </si>
  <si>
    <t>Ośrodek Szkolno Wychowawczy</t>
  </si>
  <si>
    <t>2011</t>
  </si>
  <si>
    <t>2012</t>
  </si>
  <si>
    <t>Projekt: Przyśpieszenie wzrostu konkurencujności woejewództwa mazowickiewgo , poprzez budowanie społeczeństwa informacyjnego i gospodarki opartej na wiedzy poprzez stworzenie zintegrowanych baz wiedzy na Mazowszu- Tworzenie warunków dla rozwoju potencjału innowacyjnego i przedsiebiorczości na Mazowszu</t>
  </si>
  <si>
    <t>Starostwo Powiatowe w Mławie</t>
  </si>
  <si>
    <t>Scalanie gruntów i zagospodarowanie poscaleniowe części wsi Marysinek, Rudowo,Budy Matusy - Program Rozwoju Obszarów Wiejskich</t>
  </si>
  <si>
    <t>b) programy, projekty lub zadania związane z umowami partnerstwa publicznoprywatnego (razem)</t>
  </si>
  <si>
    <t>Plan na dzień 30.06.2011r.</t>
  </si>
  <si>
    <t>Realizacja na dzień 30.06.2011r</t>
  </si>
  <si>
    <t>c) programy, projekty lub zadania pozostałe (inne niż wymienione w lit.a i b) (razem)</t>
  </si>
  <si>
    <t>2) umowy, których realizacja w roku budżetowym i w latach następnych jest niezbędna dla zapewnienia ciągłości działania jednostki i których płatności przypadają w okresie dłuższym niż rok</t>
  </si>
  <si>
    <t>aktualizacja programu DDJ finanse - aktualizacja programu DDJ Finanse</t>
  </si>
  <si>
    <t>Powiatowy Zarząd Dróg w Mławie</t>
  </si>
  <si>
    <t>Aktualizacja programu finansowo-księgowego - aktualizacja programu finansowo-ksiegowego</t>
  </si>
  <si>
    <t>I Liceum Ogólnokształcące</t>
  </si>
  <si>
    <t>2014</t>
  </si>
  <si>
    <t>audyt wewnętrzny - umowa na usługowe prowadzenie audytu wewnętrznego</t>
  </si>
  <si>
    <t>nadzór nad systemem zarzadzania klienta -Certfikacja ISO - umowa - nadzór nad systemem zarządzania klienta - certyfikacja ISO</t>
  </si>
  <si>
    <t>ubezpieczenie majatku</t>
  </si>
  <si>
    <t>Zespół Szkół Nr 1</t>
  </si>
  <si>
    <t>ubezpieczenie majatku - ubezpieczenie mienia</t>
  </si>
  <si>
    <t xml:space="preserve">ubezpieczenie majątku - </t>
  </si>
  <si>
    <t>Poradnia Psychologiczno Pedagogiczna</t>
  </si>
  <si>
    <t>ubezpieczenie majątku - ubezpieczenia mienia</t>
  </si>
  <si>
    <t>DOM DZIECKA</t>
  </si>
  <si>
    <t>ubezpieczenie majątku - ubezpieczenie mienia</t>
  </si>
  <si>
    <t>Powiatowe Centrum Pomocy Rodzinie</t>
  </si>
  <si>
    <t>Zespół Ośrodków Wsparcia</t>
  </si>
  <si>
    <t>Zespół Szkół Nr 2</t>
  </si>
  <si>
    <t>Zespół Szkół Nr 4</t>
  </si>
  <si>
    <t xml:space="preserve">Powiatowy Ośrodek Doskonalenia Nauczycieli </t>
  </si>
  <si>
    <t>Zespół Szkół Nr 3</t>
  </si>
  <si>
    <t>Mławska Hala Sportowa</t>
  </si>
  <si>
    <t xml:space="preserve">Bursa Szkolna </t>
  </si>
  <si>
    <t>Umowa - monitorownie systemu włamania - realizacja umowy</t>
  </si>
  <si>
    <t>2008</t>
  </si>
  <si>
    <t>umowa na aktualizacje programu finansowego księgowego - realizacja umowy na program komputerowy</t>
  </si>
  <si>
    <t>Powiatowy Ośrodek Doskonalenia Nauczycieli</t>
  </si>
  <si>
    <t>umowa na aktualizacje programu komputerowego - umowa na program komputerowy</t>
  </si>
  <si>
    <t>Umowa na aktualizacje programu komputerowego księgowego - umowa na realizacje programu komputerowego</t>
  </si>
  <si>
    <t>Umowa na aktualizację oprogramowania - realizacja umowy</t>
  </si>
  <si>
    <t>Dom Dziecka</t>
  </si>
  <si>
    <t>2009</t>
  </si>
  <si>
    <t>umowa na dostarczenie wody - umowa na dostarczenie wody</t>
  </si>
  <si>
    <t>Komenda Powiatowa Państwowej Straży Pożarnej</t>
  </si>
  <si>
    <t>umowa na dostawę paliwa gazowego - umowa na dostawe paliwa gazowego</t>
  </si>
  <si>
    <t>Umowa na druki komunikacyjne - realizacja umowy</t>
  </si>
  <si>
    <t>Umowa na gaz - realizacja umowy</t>
  </si>
  <si>
    <t>Umowa na internet - realizacja umowy</t>
  </si>
  <si>
    <t>Umowa na konserwację dźwigu - realizacja umowy</t>
  </si>
  <si>
    <t>Umowa na konserwację systemów księgowych - realizacja umowy</t>
  </si>
  <si>
    <t>Umowa na ochronę budynku - realizacja umowy</t>
  </si>
  <si>
    <t>umowa na odprowadzenie ścieków - umowa na odprowadzenie ścieków</t>
  </si>
  <si>
    <t>umowa na osługę przewozu pieniędzy - umowa na obsługę przewozu pieniędzy</t>
  </si>
  <si>
    <t>Umowa na program finansowy - realizacja umowy na akyualizacje programu finansowego</t>
  </si>
  <si>
    <t>Bursa Szkolna</t>
  </si>
  <si>
    <t>Umowa na program księgowy - realizacja umowy</t>
  </si>
  <si>
    <t>umowa na program księgowy - umowa na program księgowy</t>
  </si>
  <si>
    <t>Umowa na telefony komórkowe - realizacja umowy</t>
  </si>
  <si>
    <t>Umowa na usługi kominiarskie - usługi kominiarskie</t>
  </si>
  <si>
    <t>Umowa na usługi telekomunikacyjne - realizacja umowy</t>
  </si>
  <si>
    <t>Umowa na utrzymanie strony BIP - realizacja umowy</t>
  </si>
  <si>
    <t>umowa na zakup energii elektrycznej - umowa na zakup energii elektrycznej</t>
  </si>
  <si>
    <t>Umowa na zimowe utrzymanie dróg - realizacja umowy</t>
  </si>
  <si>
    <t>usługa na program ksiegowy - umowa na program księgowy ProgMan</t>
  </si>
  <si>
    <t>usługa w formie objazdu obektu przez grupy szybkiego reagowania - usługa w formie objazdu obiektu przez grupy szybkiego reagowania</t>
  </si>
  <si>
    <t>usługi kominiarskie - umowa na usługi kominiarskie</t>
  </si>
  <si>
    <t>usługi kominiarskie - usługi kominiarskie</t>
  </si>
  <si>
    <t>usługi na program księgowy - umowa na program księgowy ProgMan</t>
  </si>
  <si>
    <t>wywóz odpadów komunalnych i dzierzawa pojemników  - wywóz odpoadów komunalnych i dzierżawa pojemników</t>
  </si>
  <si>
    <t>3) gwarancje i poręczenia udzielane przez jednostki samorządu terytorialnego(razem)</t>
  </si>
  <si>
    <t xml:space="preserve">   </t>
  </si>
  <si>
    <t>Zarząd Powiatu Mławskiego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</si>
  <si>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.5"/>
        <color indexed="8"/>
        <rFont val="Times New Roman"/>
        <family val="1"/>
        <charset val="238"/>
      </rPr>
      <t>Włodzimierz  Wojnarowski.......................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</si>
  <si>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.5"/>
        <color indexed="8"/>
        <rFont val="Times New Roman"/>
        <family val="1"/>
        <charset val="238"/>
      </rPr>
      <t>Barbara Gutowska .....................................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</si>
  <si>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.5"/>
        <color indexed="8"/>
        <rFont val="Times New Roman"/>
        <family val="1"/>
        <charset val="238"/>
      </rPr>
      <t>Marcin Burchacki......................................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</si>
  <si>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.5"/>
        <color indexed="8"/>
        <rFont val="Times New Roman"/>
        <family val="1"/>
        <charset val="238"/>
      </rPr>
      <t>Mariusz Gębala..........................................</t>
    </r>
  </si>
  <si>
    <r>
      <t>5.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.5"/>
        <color indexed="8"/>
        <rFont val="Times New Roman"/>
        <family val="1"/>
        <charset val="238"/>
      </rPr>
      <t>Marek Wiesław Linkowski.........................</t>
    </r>
  </si>
  <si>
    <t>zakup usług do sieci internet - neostrada TP</t>
  </si>
  <si>
    <t>umowa na usługi sieci telefonicznej T-mobile</t>
  </si>
  <si>
    <t>Licencja na uzytkowanie i aktualizację programu ksiegowego progman</t>
  </si>
  <si>
    <t>Stopień zaawansowania realizacji  przedsięwzięć / programów / wieloletnich w latach 2011-2014  wedłu stanu na dzień 31.12. 2011 roku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</si>
</sst>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color indexed="8"/>
      <name val="Arial"/>
      <charset val="204"/>
    </font>
    <font>
      <sz val="8"/>
      <color indexed="8"/>
      <name val="Times New Roman"/>
      <family val="1"/>
      <charset val="238"/>
    </font>
    <font>
      <b/>
      <sz val="10.5"/>
      <color indexed="8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sz val="10.5"/>
      <color indexed="8"/>
      <name val="Arial"/>
      <charset val="204"/>
    </font>
    <font>
      <sz val="8"/>
      <color indexed="8"/>
      <name val="Arial"/>
      <charset val="204"/>
    </font>
    <font>
      <sz val="8"/>
      <color indexed="8"/>
      <name val="Arial"/>
      <family val="2"/>
      <charset val="238"/>
    </font>
    <font>
      <b/>
      <sz val="8"/>
      <color indexed="8"/>
      <name val="Arial"/>
      <charset val="204"/>
    </font>
    <font>
      <sz val="13.5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8"/>
      <color theme="1"/>
      <name val="Arial"/>
      <charset val="204"/>
    </font>
    <font>
      <sz val="8"/>
      <color theme="1"/>
      <name val="Arial"/>
      <charset val="204"/>
    </font>
    <font>
      <sz val="10"/>
      <color theme="1"/>
      <name val="Arial"/>
      <charset val="204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left" indent="15"/>
      <protection locked="0"/>
    </xf>
    <xf numFmtId="0" fontId="10" fillId="0" borderId="0" xfId="0" applyNumberFormat="1" applyFont="1" applyFill="1" applyBorder="1" applyAlignment="1" applyProtection="1">
      <alignment horizontal="left" indent="15"/>
      <protection locked="0"/>
    </xf>
    <xf numFmtId="0" fontId="11" fillId="0" borderId="0" xfId="0" applyNumberFormat="1" applyFont="1" applyFill="1" applyBorder="1" applyAlignment="1" applyProtection="1">
      <alignment horizontal="left" indent="15"/>
      <protection locked="0"/>
    </xf>
    <xf numFmtId="0" fontId="11" fillId="0" borderId="0" xfId="0" applyNumberFormat="1" applyFont="1" applyFill="1" applyBorder="1" applyAlignment="1" applyProtection="1">
      <alignment horizontal="left"/>
      <protection locked="0"/>
    </xf>
    <xf numFmtId="49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3" xfId="0" applyNumberFormat="1" applyFont="1" applyFill="1" applyBorder="1" applyAlignment="1" applyProtection="1">
      <alignment horizontal="left" vertical="center" wrapText="1"/>
      <protection locked="0"/>
    </xf>
    <xf numFmtId="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1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NumberFormat="1" applyFont="1" applyFill="1" applyBorder="1" applyAlignment="1" applyProtection="1">
      <alignment horizontal="left"/>
      <protection locked="0"/>
    </xf>
    <xf numFmtId="49" fontId="16" fillId="3" borderId="13" xfId="0" applyNumberFormat="1" applyFont="1" applyFill="1" applyBorder="1" applyAlignment="1" applyProtection="1">
      <alignment horizontal="left" vertical="center" wrapText="1"/>
      <protection locked="0"/>
    </xf>
    <xf numFmtId="4" fontId="14" fillId="4" borderId="4" xfId="0" applyNumberFormat="1" applyFont="1" applyFill="1" applyBorder="1" applyAlignment="1" applyProtection="1">
      <alignment horizontal="right"/>
      <protection locked="0"/>
    </xf>
    <xf numFmtId="49" fontId="16" fillId="3" borderId="11" xfId="0" applyNumberFormat="1" applyFont="1" applyFill="1" applyBorder="1" applyAlignment="1" applyProtection="1">
      <alignment horizontal="left" vertical="center" wrapText="1"/>
      <protection locked="0"/>
    </xf>
    <xf numFmtId="4" fontId="1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4" fontId="16" fillId="4" borderId="4" xfId="0" applyNumberFormat="1" applyFont="1" applyFill="1" applyBorder="1" applyAlignment="1" applyProtection="1">
      <alignment horizontal="right"/>
      <protection locked="0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0" xfId="0" applyNumberFormat="1" applyFont="1" applyFill="1" applyBorder="1" applyAlignment="1" applyProtection="1">
      <alignment horizontal="left"/>
      <protection locked="0"/>
    </xf>
    <xf numFmtId="49" fontId="16" fillId="3" borderId="2" xfId="0" applyNumberFormat="1" applyFont="1" applyFill="1" applyBorder="1" applyAlignment="1" applyProtection="1">
      <alignment horizontal="left" vertical="center" wrapText="1"/>
      <protection locked="0"/>
    </xf>
    <xf numFmtId="4" fontId="14" fillId="4" borderId="4" xfId="0" applyNumberFormat="1" applyFont="1" applyFill="1" applyBorder="1" applyAlignment="1" applyProtection="1">
      <alignment horizontal="right" vertical="center"/>
      <protection locked="0"/>
    </xf>
    <xf numFmtId="4" fontId="16" fillId="4" borderId="4" xfId="0" applyNumberFormat="1" applyFont="1" applyFill="1" applyBorder="1" applyAlignment="1" applyProtection="1">
      <alignment horizontal="right" vertical="center"/>
      <protection locked="0"/>
    </xf>
    <xf numFmtId="4" fontId="2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49" fontId="22" fillId="3" borderId="13" xfId="0" applyNumberFormat="1" applyFont="1" applyFill="1" applyBorder="1" applyAlignment="1" applyProtection="1">
      <alignment horizontal="left" vertical="center" wrapText="1"/>
      <protection locked="0"/>
    </xf>
    <xf numFmtId="4" fontId="19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22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4" xfId="0" applyNumberFormat="1" applyFont="1" applyFill="1" applyBorder="1" applyAlignment="1" applyProtection="1">
      <alignment vertical="center" wrapText="1"/>
      <protection locked="0"/>
    </xf>
    <xf numFmtId="49" fontId="13" fillId="3" borderId="29" xfId="0" applyNumberFormat="1" applyFont="1" applyFill="1" applyBorder="1" applyAlignment="1" applyProtection="1">
      <alignment vertical="center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9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4" borderId="1" xfId="0" applyNumberFormat="1" applyFont="1" applyFill="1" applyBorder="1" applyAlignment="1" applyProtection="1">
      <alignment horizontal="left" wrapText="1"/>
      <protection locked="0"/>
    </xf>
    <xf numFmtId="0" fontId="23" fillId="4" borderId="2" xfId="0" applyNumberFormat="1" applyFont="1" applyFill="1" applyBorder="1" applyAlignment="1" applyProtection="1">
      <alignment horizontal="left" wrapText="1"/>
      <protection locked="0"/>
    </xf>
    <xf numFmtId="0" fontId="23" fillId="4" borderId="3" xfId="0" applyNumberFormat="1" applyFont="1" applyFill="1" applyBorder="1" applyAlignment="1" applyProtection="1">
      <alignment horizontal="left" wrapText="1"/>
      <protection locked="0"/>
    </xf>
    <xf numFmtId="0" fontId="23" fillId="4" borderId="9" xfId="0" applyNumberFormat="1" applyFont="1" applyFill="1" applyBorder="1" applyAlignment="1" applyProtection="1">
      <alignment horizontal="left" wrapText="1"/>
      <protection locked="0"/>
    </xf>
    <xf numFmtId="0" fontId="23" fillId="4" borderId="0" xfId="0" applyNumberFormat="1" applyFont="1" applyFill="1" applyBorder="1" applyAlignment="1" applyProtection="1">
      <alignment horizontal="left" wrapText="1"/>
      <protection locked="0"/>
    </xf>
    <xf numFmtId="0" fontId="23" fillId="4" borderId="10" xfId="0" applyNumberFormat="1" applyFont="1" applyFill="1" applyBorder="1" applyAlignment="1" applyProtection="1">
      <alignment horizontal="left" wrapText="1"/>
      <protection locked="0"/>
    </xf>
    <xf numFmtId="0" fontId="23" fillId="4" borderId="6" xfId="0" applyNumberFormat="1" applyFont="1" applyFill="1" applyBorder="1" applyAlignment="1" applyProtection="1">
      <alignment horizontal="left" wrapText="1"/>
      <protection locked="0"/>
    </xf>
    <xf numFmtId="0" fontId="23" fillId="4" borderId="7" xfId="0" applyNumberFormat="1" applyFont="1" applyFill="1" applyBorder="1" applyAlignment="1" applyProtection="1">
      <alignment horizontal="left" wrapText="1"/>
      <protection locked="0"/>
    </xf>
    <xf numFmtId="0" fontId="23" fillId="4" borderId="8" xfId="0" applyNumberFormat="1" applyFont="1" applyFill="1" applyBorder="1" applyAlignment="1" applyProtection="1">
      <alignment horizontal="left" wrapText="1"/>
      <protection locked="0"/>
    </xf>
    <xf numFmtId="49" fontId="19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4" xfId="0" applyNumberFormat="1" applyFont="1" applyFill="1" applyBorder="1" applyAlignment="1" applyProtection="1">
      <alignment vertical="center" wrapText="1"/>
      <protection locked="0"/>
    </xf>
    <xf numFmtId="49" fontId="17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" xfId="0" applyNumberFormat="1" applyFont="1" applyFill="1" applyBorder="1" applyAlignment="1" applyProtection="1">
      <protection locked="0"/>
    </xf>
    <xf numFmtId="49" fontId="13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vertical="center" wrapText="1"/>
      <protection locked="0"/>
    </xf>
    <xf numFmtId="49" fontId="13" fillId="3" borderId="3" xfId="0" applyNumberFormat="1" applyFont="1" applyFill="1" applyBorder="1" applyAlignment="1" applyProtection="1">
      <alignment vertical="center" wrapText="1"/>
      <protection locked="0"/>
    </xf>
    <xf numFmtId="49" fontId="13" fillId="3" borderId="0" xfId="0" applyNumberFormat="1" applyFont="1" applyFill="1" applyBorder="1" applyAlignment="1" applyProtection="1">
      <alignment vertical="center" wrapText="1"/>
      <protection locked="0"/>
    </xf>
    <xf numFmtId="49" fontId="13" fillId="3" borderId="10" xfId="0" applyNumberFormat="1" applyFont="1" applyFill="1" applyBorder="1" applyAlignment="1" applyProtection="1">
      <alignment vertical="center" wrapText="1"/>
      <protection locked="0"/>
    </xf>
    <xf numFmtId="49" fontId="13" fillId="3" borderId="7" xfId="0" applyNumberFormat="1" applyFont="1" applyFill="1" applyBorder="1" applyAlignment="1" applyProtection="1">
      <alignment vertical="center" wrapText="1"/>
      <protection locked="0"/>
    </xf>
    <xf numFmtId="49" fontId="13" fillId="3" borderId="8" xfId="0" applyNumberFormat="1" applyFont="1" applyFill="1" applyBorder="1" applyAlignment="1" applyProtection="1">
      <alignment vertical="center" wrapText="1"/>
      <protection locked="0"/>
    </xf>
    <xf numFmtId="49" fontId="17" fillId="3" borderId="2" xfId="0" applyNumberFormat="1" applyFont="1" applyFill="1" applyBorder="1" applyAlignment="1" applyProtection="1">
      <alignment vertical="center" wrapText="1"/>
      <protection locked="0"/>
    </xf>
    <xf numFmtId="49" fontId="17" fillId="3" borderId="3" xfId="0" applyNumberFormat="1" applyFont="1" applyFill="1" applyBorder="1" applyAlignment="1" applyProtection="1">
      <alignment vertical="center" wrapText="1"/>
      <protection locked="0"/>
    </xf>
    <xf numFmtId="49" fontId="17" fillId="3" borderId="0" xfId="0" applyNumberFormat="1" applyFont="1" applyFill="1" applyBorder="1" applyAlignment="1" applyProtection="1">
      <alignment vertical="center" wrapText="1"/>
      <protection locked="0"/>
    </xf>
    <xf numFmtId="49" fontId="17" fillId="3" borderId="10" xfId="0" applyNumberFormat="1" applyFont="1" applyFill="1" applyBorder="1" applyAlignment="1" applyProtection="1">
      <alignment vertical="center" wrapText="1"/>
      <protection locked="0"/>
    </xf>
    <xf numFmtId="49" fontId="17" fillId="3" borderId="7" xfId="0" applyNumberFormat="1" applyFont="1" applyFill="1" applyBorder="1" applyAlignment="1" applyProtection="1">
      <alignment vertical="center" wrapText="1"/>
      <protection locked="0"/>
    </xf>
    <xf numFmtId="49" fontId="17" fillId="3" borderId="8" xfId="0" applyNumberFormat="1" applyFont="1" applyFill="1" applyBorder="1" applyAlignment="1" applyProtection="1">
      <alignment vertical="center" wrapText="1"/>
      <protection locked="0"/>
    </xf>
    <xf numFmtId="49" fontId="17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9" xfId="0" applyNumberFormat="1" applyFont="1" applyFill="1" applyBorder="1" applyAlignment="1" applyProtection="1">
      <alignment vertical="center" wrapText="1"/>
      <protection locked="0"/>
    </xf>
    <xf numFmtId="49" fontId="6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4" xfId="0" applyNumberFormat="1" applyFont="1" applyFill="1" applyBorder="1" applyAlignment="1" applyProtection="1">
      <alignment vertical="center" wrapText="1"/>
      <protection locked="0"/>
    </xf>
    <xf numFmtId="49" fontId="24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NumberFormat="1" applyFont="1" applyFill="1" applyBorder="1" applyAlignment="1" applyProtection="1">
      <alignment horizontal="left"/>
      <protection locked="0"/>
    </xf>
    <xf numFmtId="49" fontId="26" fillId="3" borderId="11" xfId="0" applyNumberFormat="1" applyFont="1" applyFill="1" applyBorder="1" applyAlignment="1" applyProtection="1">
      <alignment horizontal="left" vertical="center" wrapText="1"/>
      <protection locked="0"/>
    </xf>
    <xf numFmtId="4" fontId="22" fillId="4" borderId="4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left"/>
      <protection locked="0"/>
    </xf>
    <xf numFmtId="49" fontId="24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22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8"/>
  <sheetViews>
    <sheetView tabSelected="1" workbookViewId="0">
      <selection activeCell="P227" sqref="A227:XFD230"/>
    </sheetView>
  </sheetViews>
  <sheetFormatPr defaultRowHeight="12.75"/>
  <cols>
    <col min="1" max="1" width="2.28515625" style="1" customWidth="1"/>
    <col min="2" max="3" width="1.42578125" style="1" customWidth="1"/>
    <col min="4" max="4" width="8.7109375" style="1" customWidth="1"/>
    <col min="5" max="5" width="2.140625" style="1" customWidth="1"/>
    <col min="6" max="6" width="3.140625" style="1" customWidth="1"/>
    <col min="7" max="7" width="8.7109375" style="1" customWidth="1"/>
    <col min="8" max="8" width="2.140625" style="1" customWidth="1"/>
    <col min="9" max="9" width="14.140625" style="1" customWidth="1"/>
    <col min="10" max="10" width="13" style="1" customWidth="1"/>
    <col min="11" max="11" width="4.28515625" style="1" customWidth="1"/>
    <col min="12" max="12" width="6.5703125" style="1" customWidth="1"/>
    <col min="13" max="13" width="9.140625" style="1"/>
    <col min="14" max="14" width="5.28515625" style="1" customWidth="1"/>
    <col min="15" max="15" width="5.140625" style="1" customWidth="1"/>
    <col min="16" max="16" width="27.7109375" style="1" customWidth="1"/>
    <col min="17" max="17" width="13.5703125" style="1" customWidth="1"/>
    <col min="18" max="18" width="13.42578125" style="1" customWidth="1"/>
    <col min="19" max="19" width="13.140625" style="1" customWidth="1"/>
    <col min="20" max="21" width="11.140625" style="1" customWidth="1"/>
    <col min="22" max="22" width="13.140625" style="1" hidden="1" customWidth="1"/>
    <col min="23" max="23" width="10.140625" style="1" bestFit="1" customWidth="1"/>
    <col min="24" max="256" width="9.140625" style="1"/>
    <col min="257" max="257" width="2.28515625" style="1" customWidth="1"/>
    <col min="258" max="259" width="1.42578125" style="1" customWidth="1"/>
    <col min="260" max="260" width="8.7109375" style="1" customWidth="1"/>
    <col min="261" max="261" width="2.140625" style="1" customWidth="1"/>
    <col min="262" max="262" width="3.140625" style="1" customWidth="1"/>
    <col min="263" max="263" width="8.7109375" style="1" customWidth="1"/>
    <col min="264" max="264" width="2.140625" style="1" customWidth="1"/>
    <col min="265" max="265" width="14.140625" style="1" customWidth="1"/>
    <col min="266" max="266" width="13" style="1" customWidth="1"/>
    <col min="267" max="267" width="4.28515625" style="1" customWidth="1"/>
    <col min="268" max="268" width="6.5703125" style="1" customWidth="1"/>
    <col min="269" max="269" width="9.140625" style="1"/>
    <col min="270" max="270" width="5.28515625" style="1" customWidth="1"/>
    <col min="271" max="271" width="5.140625" style="1" customWidth="1"/>
    <col min="272" max="272" width="25.5703125" style="1" customWidth="1"/>
    <col min="273" max="273" width="13.5703125" style="1" customWidth="1"/>
    <col min="274" max="274" width="13.42578125" style="1" customWidth="1"/>
    <col min="275" max="275" width="13.140625" style="1" customWidth="1"/>
    <col min="276" max="277" width="11.140625" style="1" customWidth="1"/>
    <col min="278" max="278" width="13.140625" style="1" customWidth="1"/>
    <col min="279" max="279" width="10.140625" style="1" bestFit="1" customWidth="1"/>
    <col min="280" max="512" width="9.140625" style="1"/>
    <col min="513" max="513" width="2.28515625" style="1" customWidth="1"/>
    <col min="514" max="515" width="1.42578125" style="1" customWidth="1"/>
    <col min="516" max="516" width="8.7109375" style="1" customWidth="1"/>
    <col min="517" max="517" width="2.140625" style="1" customWidth="1"/>
    <col min="518" max="518" width="3.140625" style="1" customWidth="1"/>
    <col min="519" max="519" width="8.7109375" style="1" customWidth="1"/>
    <col min="520" max="520" width="2.140625" style="1" customWidth="1"/>
    <col min="521" max="521" width="14.140625" style="1" customWidth="1"/>
    <col min="522" max="522" width="13" style="1" customWidth="1"/>
    <col min="523" max="523" width="4.28515625" style="1" customWidth="1"/>
    <col min="524" max="524" width="6.5703125" style="1" customWidth="1"/>
    <col min="525" max="525" width="9.140625" style="1"/>
    <col min="526" max="526" width="5.28515625" style="1" customWidth="1"/>
    <col min="527" max="527" width="5.140625" style="1" customWidth="1"/>
    <col min="528" max="528" width="25.5703125" style="1" customWidth="1"/>
    <col min="529" max="529" width="13.5703125" style="1" customWidth="1"/>
    <col min="530" max="530" width="13.42578125" style="1" customWidth="1"/>
    <col min="531" max="531" width="13.140625" style="1" customWidth="1"/>
    <col min="532" max="533" width="11.140625" style="1" customWidth="1"/>
    <col min="534" max="534" width="13.140625" style="1" customWidth="1"/>
    <col min="535" max="535" width="10.140625" style="1" bestFit="1" customWidth="1"/>
    <col min="536" max="768" width="9.140625" style="1"/>
    <col min="769" max="769" width="2.28515625" style="1" customWidth="1"/>
    <col min="770" max="771" width="1.42578125" style="1" customWidth="1"/>
    <col min="772" max="772" width="8.7109375" style="1" customWidth="1"/>
    <col min="773" max="773" width="2.140625" style="1" customWidth="1"/>
    <col min="774" max="774" width="3.140625" style="1" customWidth="1"/>
    <col min="775" max="775" width="8.7109375" style="1" customWidth="1"/>
    <col min="776" max="776" width="2.140625" style="1" customWidth="1"/>
    <col min="777" max="777" width="14.140625" style="1" customWidth="1"/>
    <col min="778" max="778" width="13" style="1" customWidth="1"/>
    <col min="779" max="779" width="4.28515625" style="1" customWidth="1"/>
    <col min="780" max="780" width="6.5703125" style="1" customWidth="1"/>
    <col min="781" max="781" width="9.140625" style="1"/>
    <col min="782" max="782" width="5.28515625" style="1" customWidth="1"/>
    <col min="783" max="783" width="5.140625" style="1" customWidth="1"/>
    <col min="784" max="784" width="25.5703125" style="1" customWidth="1"/>
    <col min="785" max="785" width="13.5703125" style="1" customWidth="1"/>
    <col min="786" max="786" width="13.42578125" style="1" customWidth="1"/>
    <col min="787" max="787" width="13.140625" style="1" customWidth="1"/>
    <col min="788" max="789" width="11.140625" style="1" customWidth="1"/>
    <col min="790" max="790" width="13.140625" style="1" customWidth="1"/>
    <col min="791" max="791" width="10.140625" style="1" bestFit="1" customWidth="1"/>
    <col min="792" max="1024" width="9.140625" style="1"/>
    <col min="1025" max="1025" width="2.28515625" style="1" customWidth="1"/>
    <col min="1026" max="1027" width="1.42578125" style="1" customWidth="1"/>
    <col min="1028" max="1028" width="8.7109375" style="1" customWidth="1"/>
    <col min="1029" max="1029" width="2.140625" style="1" customWidth="1"/>
    <col min="1030" max="1030" width="3.140625" style="1" customWidth="1"/>
    <col min="1031" max="1031" width="8.7109375" style="1" customWidth="1"/>
    <col min="1032" max="1032" width="2.140625" style="1" customWidth="1"/>
    <col min="1033" max="1033" width="14.140625" style="1" customWidth="1"/>
    <col min="1034" max="1034" width="13" style="1" customWidth="1"/>
    <col min="1035" max="1035" width="4.28515625" style="1" customWidth="1"/>
    <col min="1036" max="1036" width="6.5703125" style="1" customWidth="1"/>
    <col min="1037" max="1037" width="9.140625" style="1"/>
    <col min="1038" max="1038" width="5.28515625" style="1" customWidth="1"/>
    <col min="1039" max="1039" width="5.140625" style="1" customWidth="1"/>
    <col min="1040" max="1040" width="25.5703125" style="1" customWidth="1"/>
    <col min="1041" max="1041" width="13.5703125" style="1" customWidth="1"/>
    <col min="1042" max="1042" width="13.42578125" style="1" customWidth="1"/>
    <col min="1043" max="1043" width="13.140625" style="1" customWidth="1"/>
    <col min="1044" max="1045" width="11.140625" style="1" customWidth="1"/>
    <col min="1046" max="1046" width="13.140625" style="1" customWidth="1"/>
    <col min="1047" max="1047" width="10.140625" style="1" bestFit="1" customWidth="1"/>
    <col min="1048" max="1280" width="9.140625" style="1"/>
    <col min="1281" max="1281" width="2.28515625" style="1" customWidth="1"/>
    <col min="1282" max="1283" width="1.42578125" style="1" customWidth="1"/>
    <col min="1284" max="1284" width="8.7109375" style="1" customWidth="1"/>
    <col min="1285" max="1285" width="2.140625" style="1" customWidth="1"/>
    <col min="1286" max="1286" width="3.140625" style="1" customWidth="1"/>
    <col min="1287" max="1287" width="8.7109375" style="1" customWidth="1"/>
    <col min="1288" max="1288" width="2.140625" style="1" customWidth="1"/>
    <col min="1289" max="1289" width="14.140625" style="1" customWidth="1"/>
    <col min="1290" max="1290" width="13" style="1" customWidth="1"/>
    <col min="1291" max="1291" width="4.28515625" style="1" customWidth="1"/>
    <col min="1292" max="1292" width="6.5703125" style="1" customWidth="1"/>
    <col min="1293" max="1293" width="9.140625" style="1"/>
    <col min="1294" max="1294" width="5.28515625" style="1" customWidth="1"/>
    <col min="1295" max="1295" width="5.140625" style="1" customWidth="1"/>
    <col min="1296" max="1296" width="25.5703125" style="1" customWidth="1"/>
    <col min="1297" max="1297" width="13.5703125" style="1" customWidth="1"/>
    <col min="1298" max="1298" width="13.42578125" style="1" customWidth="1"/>
    <col min="1299" max="1299" width="13.140625" style="1" customWidth="1"/>
    <col min="1300" max="1301" width="11.140625" style="1" customWidth="1"/>
    <col min="1302" max="1302" width="13.140625" style="1" customWidth="1"/>
    <col min="1303" max="1303" width="10.140625" style="1" bestFit="1" customWidth="1"/>
    <col min="1304" max="1536" width="9.140625" style="1"/>
    <col min="1537" max="1537" width="2.28515625" style="1" customWidth="1"/>
    <col min="1538" max="1539" width="1.42578125" style="1" customWidth="1"/>
    <col min="1540" max="1540" width="8.7109375" style="1" customWidth="1"/>
    <col min="1541" max="1541" width="2.140625" style="1" customWidth="1"/>
    <col min="1542" max="1542" width="3.140625" style="1" customWidth="1"/>
    <col min="1543" max="1543" width="8.7109375" style="1" customWidth="1"/>
    <col min="1544" max="1544" width="2.140625" style="1" customWidth="1"/>
    <col min="1545" max="1545" width="14.140625" style="1" customWidth="1"/>
    <col min="1546" max="1546" width="13" style="1" customWidth="1"/>
    <col min="1547" max="1547" width="4.28515625" style="1" customWidth="1"/>
    <col min="1548" max="1548" width="6.5703125" style="1" customWidth="1"/>
    <col min="1549" max="1549" width="9.140625" style="1"/>
    <col min="1550" max="1550" width="5.28515625" style="1" customWidth="1"/>
    <col min="1551" max="1551" width="5.140625" style="1" customWidth="1"/>
    <col min="1552" max="1552" width="25.5703125" style="1" customWidth="1"/>
    <col min="1553" max="1553" width="13.5703125" style="1" customWidth="1"/>
    <col min="1554" max="1554" width="13.42578125" style="1" customWidth="1"/>
    <col min="1555" max="1555" width="13.140625" style="1" customWidth="1"/>
    <col min="1556" max="1557" width="11.140625" style="1" customWidth="1"/>
    <col min="1558" max="1558" width="13.140625" style="1" customWidth="1"/>
    <col min="1559" max="1559" width="10.140625" style="1" bestFit="1" customWidth="1"/>
    <col min="1560" max="1792" width="9.140625" style="1"/>
    <col min="1793" max="1793" width="2.28515625" style="1" customWidth="1"/>
    <col min="1794" max="1795" width="1.42578125" style="1" customWidth="1"/>
    <col min="1796" max="1796" width="8.7109375" style="1" customWidth="1"/>
    <col min="1797" max="1797" width="2.140625" style="1" customWidth="1"/>
    <col min="1798" max="1798" width="3.140625" style="1" customWidth="1"/>
    <col min="1799" max="1799" width="8.7109375" style="1" customWidth="1"/>
    <col min="1800" max="1800" width="2.140625" style="1" customWidth="1"/>
    <col min="1801" max="1801" width="14.140625" style="1" customWidth="1"/>
    <col min="1802" max="1802" width="13" style="1" customWidth="1"/>
    <col min="1803" max="1803" width="4.28515625" style="1" customWidth="1"/>
    <col min="1804" max="1804" width="6.5703125" style="1" customWidth="1"/>
    <col min="1805" max="1805" width="9.140625" style="1"/>
    <col min="1806" max="1806" width="5.28515625" style="1" customWidth="1"/>
    <col min="1807" max="1807" width="5.140625" style="1" customWidth="1"/>
    <col min="1808" max="1808" width="25.5703125" style="1" customWidth="1"/>
    <col min="1809" max="1809" width="13.5703125" style="1" customWidth="1"/>
    <col min="1810" max="1810" width="13.42578125" style="1" customWidth="1"/>
    <col min="1811" max="1811" width="13.140625" style="1" customWidth="1"/>
    <col min="1812" max="1813" width="11.140625" style="1" customWidth="1"/>
    <col min="1814" max="1814" width="13.140625" style="1" customWidth="1"/>
    <col min="1815" max="1815" width="10.140625" style="1" bestFit="1" customWidth="1"/>
    <col min="1816" max="2048" width="9.140625" style="1"/>
    <col min="2049" max="2049" width="2.28515625" style="1" customWidth="1"/>
    <col min="2050" max="2051" width="1.42578125" style="1" customWidth="1"/>
    <col min="2052" max="2052" width="8.7109375" style="1" customWidth="1"/>
    <col min="2053" max="2053" width="2.140625" style="1" customWidth="1"/>
    <col min="2054" max="2054" width="3.140625" style="1" customWidth="1"/>
    <col min="2055" max="2055" width="8.7109375" style="1" customWidth="1"/>
    <col min="2056" max="2056" width="2.140625" style="1" customWidth="1"/>
    <col min="2057" max="2057" width="14.140625" style="1" customWidth="1"/>
    <col min="2058" max="2058" width="13" style="1" customWidth="1"/>
    <col min="2059" max="2059" width="4.28515625" style="1" customWidth="1"/>
    <col min="2060" max="2060" width="6.5703125" style="1" customWidth="1"/>
    <col min="2061" max="2061" width="9.140625" style="1"/>
    <col min="2062" max="2062" width="5.28515625" style="1" customWidth="1"/>
    <col min="2063" max="2063" width="5.140625" style="1" customWidth="1"/>
    <col min="2064" max="2064" width="25.5703125" style="1" customWidth="1"/>
    <col min="2065" max="2065" width="13.5703125" style="1" customWidth="1"/>
    <col min="2066" max="2066" width="13.42578125" style="1" customWidth="1"/>
    <col min="2067" max="2067" width="13.140625" style="1" customWidth="1"/>
    <col min="2068" max="2069" width="11.140625" style="1" customWidth="1"/>
    <col min="2070" max="2070" width="13.140625" style="1" customWidth="1"/>
    <col min="2071" max="2071" width="10.140625" style="1" bestFit="1" customWidth="1"/>
    <col min="2072" max="2304" width="9.140625" style="1"/>
    <col min="2305" max="2305" width="2.28515625" style="1" customWidth="1"/>
    <col min="2306" max="2307" width="1.42578125" style="1" customWidth="1"/>
    <col min="2308" max="2308" width="8.7109375" style="1" customWidth="1"/>
    <col min="2309" max="2309" width="2.140625" style="1" customWidth="1"/>
    <col min="2310" max="2310" width="3.140625" style="1" customWidth="1"/>
    <col min="2311" max="2311" width="8.7109375" style="1" customWidth="1"/>
    <col min="2312" max="2312" width="2.140625" style="1" customWidth="1"/>
    <col min="2313" max="2313" width="14.140625" style="1" customWidth="1"/>
    <col min="2314" max="2314" width="13" style="1" customWidth="1"/>
    <col min="2315" max="2315" width="4.28515625" style="1" customWidth="1"/>
    <col min="2316" max="2316" width="6.5703125" style="1" customWidth="1"/>
    <col min="2317" max="2317" width="9.140625" style="1"/>
    <col min="2318" max="2318" width="5.28515625" style="1" customWidth="1"/>
    <col min="2319" max="2319" width="5.140625" style="1" customWidth="1"/>
    <col min="2320" max="2320" width="25.5703125" style="1" customWidth="1"/>
    <col min="2321" max="2321" width="13.5703125" style="1" customWidth="1"/>
    <col min="2322" max="2322" width="13.42578125" style="1" customWidth="1"/>
    <col min="2323" max="2323" width="13.140625" style="1" customWidth="1"/>
    <col min="2324" max="2325" width="11.140625" style="1" customWidth="1"/>
    <col min="2326" max="2326" width="13.140625" style="1" customWidth="1"/>
    <col min="2327" max="2327" width="10.140625" style="1" bestFit="1" customWidth="1"/>
    <col min="2328" max="2560" width="9.140625" style="1"/>
    <col min="2561" max="2561" width="2.28515625" style="1" customWidth="1"/>
    <col min="2562" max="2563" width="1.42578125" style="1" customWidth="1"/>
    <col min="2564" max="2564" width="8.7109375" style="1" customWidth="1"/>
    <col min="2565" max="2565" width="2.140625" style="1" customWidth="1"/>
    <col min="2566" max="2566" width="3.140625" style="1" customWidth="1"/>
    <col min="2567" max="2567" width="8.7109375" style="1" customWidth="1"/>
    <col min="2568" max="2568" width="2.140625" style="1" customWidth="1"/>
    <col min="2569" max="2569" width="14.140625" style="1" customWidth="1"/>
    <col min="2570" max="2570" width="13" style="1" customWidth="1"/>
    <col min="2571" max="2571" width="4.28515625" style="1" customWidth="1"/>
    <col min="2572" max="2572" width="6.5703125" style="1" customWidth="1"/>
    <col min="2573" max="2573" width="9.140625" style="1"/>
    <col min="2574" max="2574" width="5.28515625" style="1" customWidth="1"/>
    <col min="2575" max="2575" width="5.140625" style="1" customWidth="1"/>
    <col min="2576" max="2576" width="25.5703125" style="1" customWidth="1"/>
    <col min="2577" max="2577" width="13.5703125" style="1" customWidth="1"/>
    <col min="2578" max="2578" width="13.42578125" style="1" customWidth="1"/>
    <col min="2579" max="2579" width="13.140625" style="1" customWidth="1"/>
    <col min="2580" max="2581" width="11.140625" style="1" customWidth="1"/>
    <col min="2582" max="2582" width="13.140625" style="1" customWidth="1"/>
    <col min="2583" max="2583" width="10.140625" style="1" bestFit="1" customWidth="1"/>
    <col min="2584" max="2816" width="9.140625" style="1"/>
    <col min="2817" max="2817" width="2.28515625" style="1" customWidth="1"/>
    <col min="2818" max="2819" width="1.42578125" style="1" customWidth="1"/>
    <col min="2820" max="2820" width="8.7109375" style="1" customWidth="1"/>
    <col min="2821" max="2821" width="2.140625" style="1" customWidth="1"/>
    <col min="2822" max="2822" width="3.140625" style="1" customWidth="1"/>
    <col min="2823" max="2823" width="8.7109375" style="1" customWidth="1"/>
    <col min="2824" max="2824" width="2.140625" style="1" customWidth="1"/>
    <col min="2825" max="2825" width="14.140625" style="1" customWidth="1"/>
    <col min="2826" max="2826" width="13" style="1" customWidth="1"/>
    <col min="2827" max="2827" width="4.28515625" style="1" customWidth="1"/>
    <col min="2828" max="2828" width="6.5703125" style="1" customWidth="1"/>
    <col min="2829" max="2829" width="9.140625" style="1"/>
    <col min="2830" max="2830" width="5.28515625" style="1" customWidth="1"/>
    <col min="2831" max="2831" width="5.140625" style="1" customWidth="1"/>
    <col min="2832" max="2832" width="25.5703125" style="1" customWidth="1"/>
    <col min="2833" max="2833" width="13.5703125" style="1" customWidth="1"/>
    <col min="2834" max="2834" width="13.42578125" style="1" customWidth="1"/>
    <col min="2835" max="2835" width="13.140625" style="1" customWidth="1"/>
    <col min="2836" max="2837" width="11.140625" style="1" customWidth="1"/>
    <col min="2838" max="2838" width="13.140625" style="1" customWidth="1"/>
    <col min="2839" max="2839" width="10.140625" style="1" bestFit="1" customWidth="1"/>
    <col min="2840" max="3072" width="9.140625" style="1"/>
    <col min="3073" max="3073" width="2.28515625" style="1" customWidth="1"/>
    <col min="3074" max="3075" width="1.42578125" style="1" customWidth="1"/>
    <col min="3076" max="3076" width="8.7109375" style="1" customWidth="1"/>
    <col min="3077" max="3077" width="2.140625" style="1" customWidth="1"/>
    <col min="3078" max="3078" width="3.140625" style="1" customWidth="1"/>
    <col min="3079" max="3079" width="8.7109375" style="1" customWidth="1"/>
    <col min="3080" max="3080" width="2.140625" style="1" customWidth="1"/>
    <col min="3081" max="3081" width="14.140625" style="1" customWidth="1"/>
    <col min="3082" max="3082" width="13" style="1" customWidth="1"/>
    <col min="3083" max="3083" width="4.28515625" style="1" customWidth="1"/>
    <col min="3084" max="3084" width="6.5703125" style="1" customWidth="1"/>
    <col min="3085" max="3085" width="9.140625" style="1"/>
    <col min="3086" max="3086" width="5.28515625" style="1" customWidth="1"/>
    <col min="3087" max="3087" width="5.140625" style="1" customWidth="1"/>
    <col min="3088" max="3088" width="25.5703125" style="1" customWidth="1"/>
    <col min="3089" max="3089" width="13.5703125" style="1" customWidth="1"/>
    <col min="3090" max="3090" width="13.42578125" style="1" customWidth="1"/>
    <col min="3091" max="3091" width="13.140625" style="1" customWidth="1"/>
    <col min="3092" max="3093" width="11.140625" style="1" customWidth="1"/>
    <col min="3094" max="3094" width="13.140625" style="1" customWidth="1"/>
    <col min="3095" max="3095" width="10.140625" style="1" bestFit="1" customWidth="1"/>
    <col min="3096" max="3328" width="9.140625" style="1"/>
    <col min="3329" max="3329" width="2.28515625" style="1" customWidth="1"/>
    <col min="3330" max="3331" width="1.42578125" style="1" customWidth="1"/>
    <col min="3332" max="3332" width="8.7109375" style="1" customWidth="1"/>
    <col min="3333" max="3333" width="2.140625" style="1" customWidth="1"/>
    <col min="3334" max="3334" width="3.140625" style="1" customWidth="1"/>
    <col min="3335" max="3335" width="8.7109375" style="1" customWidth="1"/>
    <col min="3336" max="3336" width="2.140625" style="1" customWidth="1"/>
    <col min="3337" max="3337" width="14.140625" style="1" customWidth="1"/>
    <col min="3338" max="3338" width="13" style="1" customWidth="1"/>
    <col min="3339" max="3339" width="4.28515625" style="1" customWidth="1"/>
    <col min="3340" max="3340" width="6.5703125" style="1" customWidth="1"/>
    <col min="3341" max="3341" width="9.140625" style="1"/>
    <col min="3342" max="3342" width="5.28515625" style="1" customWidth="1"/>
    <col min="3343" max="3343" width="5.140625" style="1" customWidth="1"/>
    <col min="3344" max="3344" width="25.5703125" style="1" customWidth="1"/>
    <col min="3345" max="3345" width="13.5703125" style="1" customWidth="1"/>
    <col min="3346" max="3346" width="13.42578125" style="1" customWidth="1"/>
    <col min="3347" max="3347" width="13.140625" style="1" customWidth="1"/>
    <col min="3348" max="3349" width="11.140625" style="1" customWidth="1"/>
    <col min="3350" max="3350" width="13.140625" style="1" customWidth="1"/>
    <col min="3351" max="3351" width="10.140625" style="1" bestFit="1" customWidth="1"/>
    <col min="3352" max="3584" width="9.140625" style="1"/>
    <col min="3585" max="3585" width="2.28515625" style="1" customWidth="1"/>
    <col min="3586" max="3587" width="1.42578125" style="1" customWidth="1"/>
    <col min="3588" max="3588" width="8.7109375" style="1" customWidth="1"/>
    <col min="3589" max="3589" width="2.140625" style="1" customWidth="1"/>
    <col min="3590" max="3590" width="3.140625" style="1" customWidth="1"/>
    <col min="3591" max="3591" width="8.7109375" style="1" customWidth="1"/>
    <col min="3592" max="3592" width="2.140625" style="1" customWidth="1"/>
    <col min="3593" max="3593" width="14.140625" style="1" customWidth="1"/>
    <col min="3594" max="3594" width="13" style="1" customWidth="1"/>
    <col min="3595" max="3595" width="4.28515625" style="1" customWidth="1"/>
    <col min="3596" max="3596" width="6.5703125" style="1" customWidth="1"/>
    <col min="3597" max="3597" width="9.140625" style="1"/>
    <col min="3598" max="3598" width="5.28515625" style="1" customWidth="1"/>
    <col min="3599" max="3599" width="5.140625" style="1" customWidth="1"/>
    <col min="3600" max="3600" width="25.5703125" style="1" customWidth="1"/>
    <col min="3601" max="3601" width="13.5703125" style="1" customWidth="1"/>
    <col min="3602" max="3602" width="13.42578125" style="1" customWidth="1"/>
    <col min="3603" max="3603" width="13.140625" style="1" customWidth="1"/>
    <col min="3604" max="3605" width="11.140625" style="1" customWidth="1"/>
    <col min="3606" max="3606" width="13.140625" style="1" customWidth="1"/>
    <col min="3607" max="3607" width="10.140625" style="1" bestFit="1" customWidth="1"/>
    <col min="3608" max="3840" width="9.140625" style="1"/>
    <col min="3841" max="3841" width="2.28515625" style="1" customWidth="1"/>
    <col min="3842" max="3843" width="1.42578125" style="1" customWidth="1"/>
    <col min="3844" max="3844" width="8.7109375" style="1" customWidth="1"/>
    <col min="3845" max="3845" width="2.140625" style="1" customWidth="1"/>
    <col min="3846" max="3846" width="3.140625" style="1" customWidth="1"/>
    <col min="3847" max="3847" width="8.7109375" style="1" customWidth="1"/>
    <col min="3848" max="3848" width="2.140625" style="1" customWidth="1"/>
    <col min="3849" max="3849" width="14.140625" style="1" customWidth="1"/>
    <col min="3850" max="3850" width="13" style="1" customWidth="1"/>
    <col min="3851" max="3851" width="4.28515625" style="1" customWidth="1"/>
    <col min="3852" max="3852" width="6.5703125" style="1" customWidth="1"/>
    <col min="3853" max="3853" width="9.140625" style="1"/>
    <col min="3854" max="3854" width="5.28515625" style="1" customWidth="1"/>
    <col min="3855" max="3855" width="5.140625" style="1" customWidth="1"/>
    <col min="3856" max="3856" width="25.5703125" style="1" customWidth="1"/>
    <col min="3857" max="3857" width="13.5703125" style="1" customWidth="1"/>
    <col min="3858" max="3858" width="13.42578125" style="1" customWidth="1"/>
    <col min="3859" max="3859" width="13.140625" style="1" customWidth="1"/>
    <col min="3860" max="3861" width="11.140625" style="1" customWidth="1"/>
    <col min="3862" max="3862" width="13.140625" style="1" customWidth="1"/>
    <col min="3863" max="3863" width="10.140625" style="1" bestFit="1" customWidth="1"/>
    <col min="3864" max="4096" width="9.140625" style="1"/>
    <col min="4097" max="4097" width="2.28515625" style="1" customWidth="1"/>
    <col min="4098" max="4099" width="1.42578125" style="1" customWidth="1"/>
    <col min="4100" max="4100" width="8.7109375" style="1" customWidth="1"/>
    <col min="4101" max="4101" width="2.140625" style="1" customWidth="1"/>
    <col min="4102" max="4102" width="3.140625" style="1" customWidth="1"/>
    <col min="4103" max="4103" width="8.7109375" style="1" customWidth="1"/>
    <col min="4104" max="4104" width="2.140625" style="1" customWidth="1"/>
    <col min="4105" max="4105" width="14.140625" style="1" customWidth="1"/>
    <col min="4106" max="4106" width="13" style="1" customWidth="1"/>
    <col min="4107" max="4107" width="4.28515625" style="1" customWidth="1"/>
    <col min="4108" max="4108" width="6.5703125" style="1" customWidth="1"/>
    <col min="4109" max="4109" width="9.140625" style="1"/>
    <col min="4110" max="4110" width="5.28515625" style="1" customWidth="1"/>
    <col min="4111" max="4111" width="5.140625" style="1" customWidth="1"/>
    <col min="4112" max="4112" width="25.5703125" style="1" customWidth="1"/>
    <col min="4113" max="4113" width="13.5703125" style="1" customWidth="1"/>
    <col min="4114" max="4114" width="13.42578125" style="1" customWidth="1"/>
    <col min="4115" max="4115" width="13.140625" style="1" customWidth="1"/>
    <col min="4116" max="4117" width="11.140625" style="1" customWidth="1"/>
    <col min="4118" max="4118" width="13.140625" style="1" customWidth="1"/>
    <col min="4119" max="4119" width="10.140625" style="1" bestFit="1" customWidth="1"/>
    <col min="4120" max="4352" width="9.140625" style="1"/>
    <col min="4353" max="4353" width="2.28515625" style="1" customWidth="1"/>
    <col min="4354" max="4355" width="1.42578125" style="1" customWidth="1"/>
    <col min="4356" max="4356" width="8.7109375" style="1" customWidth="1"/>
    <col min="4357" max="4357" width="2.140625" style="1" customWidth="1"/>
    <col min="4358" max="4358" width="3.140625" style="1" customWidth="1"/>
    <col min="4359" max="4359" width="8.7109375" style="1" customWidth="1"/>
    <col min="4360" max="4360" width="2.140625" style="1" customWidth="1"/>
    <col min="4361" max="4361" width="14.140625" style="1" customWidth="1"/>
    <col min="4362" max="4362" width="13" style="1" customWidth="1"/>
    <col min="4363" max="4363" width="4.28515625" style="1" customWidth="1"/>
    <col min="4364" max="4364" width="6.5703125" style="1" customWidth="1"/>
    <col min="4365" max="4365" width="9.140625" style="1"/>
    <col min="4366" max="4366" width="5.28515625" style="1" customWidth="1"/>
    <col min="4367" max="4367" width="5.140625" style="1" customWidth="1"/>
    <col min="4368" max="4368" width="25.5703125" style="1" customWidth="1"/>
    <col min="4369" max="4369" width="13.5703125" style="1" customWidth="1"/>
    <col min="4370" max="4370" width="13.42578125" style="1" customWidth="1"/>
    <col min="4371" max="4371" width="13.140625" style="1" customWidth="1"/>
    <col min="4372" max="4373" width="11.140625" style="1" customWidth="1"/>
    <col min="4374" max="4374" width="13.140625" style="1" customWidth="1"/>
    <col min="4375" max="4375" width="10.140625" style="1" bestFit="1" customWidth="1"/>
    <col min="4376" max="4608" width="9.140625" style="1"/>
    <col min="4609" max="4609" width="2.28515625" style="1" customWidth="1"/>
    <col min="4610" max="4611" width="1.42578125" style="1" customWidth="1"/>
    <col min="4612" max="4612" width="8.7109375" style="1" customWidth="1"/>
    <col min="4613" max="4613" width="2.140625" style="1" customWidth="1"/>
    <col min="4614" max="4614" width="3.140625" style="1" customWidth="1"/>
    <col min="4615" max="4615" width="8.7109375" style="1" customWidth="1"/>
    <col min="4616" max="4616" width="2.140625" style="1" customWidth="1"/>
    <col min="4617" max="4617" width="14.140625" style="1" customWidth="1"/>
    <col min="4618" max="4618" width="13" style="1" customWidth="1"/>
    <col min="4619" max="4619" width="4.28515625" style="1" customWidth="1"/>
    <col min="4620" max="4620" width="6.5703125" style="1" customWidth="1"/>
    <col min="4621" max="4621" width="9.140625" style="1"/>
    <col min="4622" max="4622" width="5.28515625" style="1" customWidth="1"/>
    <col min="4623" max="4623" width="5.140625" style="1" customWidth="1"/>
    <col min="4624" max="4624" width="25.5703125" style="1" customWidth="1"/>
    <col min="4625" max="4625" width="13.5703125" style="1" customWidth="1"/>
    <col min="4626" max="4626" width="13.42578125" style="1" customWidth="1"/>
    <col min="4627" max="4627" width="13.140625" style="1" customWidth="1"/>
    <col min="4628" max="4629" width="11.140625" style="1" customWidth="1"/>
    <col min="4630" max="4630" width="13.140625" style="1" customWidth="1"/>
    <col min="4631" max="4631" width="10.140625" style="1" bestFit="1" customWidth="1"/>
    <col min="4632" max="4864" width="9.140625" style="1"/>
    <col min="4865" max="4865" width="2.28515625" style="1" customWidth="1"/>
    <col min="4866" max="4867" width="1.42578125" style="1" customWidth="1"/>
    <col min="4868" max="4868" width="8.7109375" style="1" customWidth="1"/>
    <col min="4869" max="4869" width="2.140625" style="1" customWidth="1"/>
    <col min="4870" max="4870" width="3.140625" style="1" customWidth="1"/>
    <col min="4871" max="4871" width="8.7109375" style="1" customWidth="1"/>
    <col min="4872" max="4872" width="2.140625" style="1" customWidth="1"/>
    <col min="4873" max="4873" width="14.140625" style="1" customWidth="1"/>
    <col min="4874" max="4874" width="13" style="1" customWidth="1"/>
    <col min="4875" max="4875" width="4.28515625" style="1" customWidth="1"/>
    <col min="4876" max="4876" width="6.5703125" style="1" customWidth="1"/>
    <col min="4877" max="4877" width="9.140625" style="1"/>
    <col min="4878" max="4878" width="5.28515625" style="1" customWidth="1"/>
    <col min="4879" max="4879" width="5.140625" style="1" customWidth="1"/>
    <col min="4880" max="4880" width="25.5703125" style="1" customWidth="1"/>
    <col min="4881" max="4881" width="13.5703125" style="1" customWidth="1"/>
    <col min="4882" max="4882" width="13.42578125" style="1" customWidth="1"/>
    <col min="4883" max="4883" width="13.140625" style="1" customWidth="1"/>
    <col min="4884" max="4885" width="11.140625" style="1" customWidth="1"/>
    <col min="4886" max="4886" width="13.140625" style="1" customWidth="1"/>
    <col min="4887" max="4887" width="10.140625" style="1" bestFit="1" customWidth="1"/>
    <col min="4888" max="5120" width="9.140625" style="1"/>
    <col min="5121" max="5121" width="2.28515625" style="1" customWidth="1"/>
    <col min="5122" max="5123" width="1.42578125" style="1" customWidth="1"/>
    <col min="5124" max="5124" width="8.7109375" style="1" customWidth="1"/>
    <col min="5125" max="5125" width="2.140625" style="1" customWidth="1"/>
    <col min="5126" max="5126" width="3.140625" style="1" customWidth="1"/>
    <col min="5127" max="5127" width="8.7109375" style="1" customWidth="1"/>
    <col min="5128" max="5128" width="2.140625" style="1" customWidth="1"/>
    <col min="5129" max="5129" width="14.140625" style="1" customWidth="1"/>
    <col min="5130" max="5130" width="13" style="1" customWidth="1"/>
    <col min="5131" max="5131" width="4.28515625" style="1" customWidth="1"/>
    <col min="5132" max="5132" width="6.5703125" style="1" customWidth="1"/>
    <col min="5133" max="5133" width="9.140625" style="1"/>
    <col min="5134" max="5134" width="5.28515625" style="1" customWidth="1"/>
    <col min="5135" max="5135" width="5.140625" style="1" customWidth="1"/>
    <col min="5136" max="5136" width="25.5703125" style="1" customWidth="1"/>
    <col min="5137" max="5137" width="13.5703125" style="1" customWidth="1"/>
    <col min="5138" max="5138" width="13.42578125" style="1" customWidth="1"/>
    <col min="5139" max="5139" width="13.140625" style="1" customWidth="1"/>
    <col min="5140" max="5141" width="11.140625" style="1" customWidth="1"/>
    <col min="5142" max="5142" width="13.140625" style="1" customWidth="1"/>
    <col min="5143" max="5143" width="10.140625" style="1" bestFit="1" customWidth="1"/>
    <col min="5144" max="5376" width="9.140625" style="1"/>
    <col min="5377" max="5377" width="2.28515625" style="1" customWidth="1"/>
    <col min="5378" max="5379" width="1.42578125" style="1" customWidth="1"/>
    <col min="5380" max="5380" width="8.7109375" style="1" customWidth="1"/>
    <col min="5381" max="5381" width="2.140625" style="1" customWidth="1"/>
    <col min="5382" max="5382" width="3.140625" style="1" customWidth="1"/>
    <col min="5383" max="5383" width="8.7109375" style="1" customWidth="1"/>
    <col min="5384" max="5384" width="2.140625" style="1" customWidth="1"/>
    <col min="5385" max="5385" width="14.140625" style="1" customWidth="1"/>
    <col min="5386" max="5386" width="13" style="1" customWidth="1"/>
    <col min="5387" max="5387" width="4.28515625" style="1" customWidth="1"/>
    <col min="5388" max="5388" width="6.5703125" style="1" customWidth="1"/>
    <col min="5389" max="5389" width="9.140625" style="1"/>
    <col min="5390" max="5390" width="5.28515625" style="1" customWidth="1"/>
    <col min="5391" max="5391" width="5.140625" style="1" customWidth="1"/>
    <col min="5392" max="5392" width="25.5703125" style="1" customWidth="1"/>
    <col min="5393" max="5393" width="13.5703125" style="1" customWidth="1"/>
    <col min="5394" max="5394" width="13.42578125" style="1" customWidth="1"/>
    <col min="5395" max="5395" width="13.140625" style="1" customWidth="1"/>
    <col min="5396" max="5397" width="11.140625" style="1" customWidth="1"/>
    <col min="5398" max="5398" width="13.140625" style="1" customWidth="1"/>
    <col min="5399" max="5399" width="10.140625" style="1" bestFit="1" customWidth="1"/>
    <col min="5400" max="5632" width="9.140625" style="1"/>
    <col min="5633" max="5633" width="2.28515625" style="1" customWidth="1"/>
    <col min="5634" max="5635" width="1.42578125" style="1" customWidth="1"/>
    <col min="5636" max="5636" width="8.7109375" style="1" customWidth="1"/>
    <col min="5637" max="5637" width="2.140625" style="1" customWidth="1"/>
    <col min="5638" max="5638" width="3.140625" style="1" customWidth="1"/>
    <col min="5639" max="5639" width="8.7109375" style="1" customWidth="1"/>
    <col min="5640" max="5640" width="2.140625" style="1" customWidth="1"/>
    <col min="5641" max="5641" width="14.140625" style="1" customWidth="1"/>
    <col min="5642" max="5642" width="13" style="1" customWidth="1"/>
    <col min="5643" max="5643" width="4.28515625" style="1" customWidth="1"/>
    <col min="5644" max="5644" width="6.5703125" style="1" customWidth="1"/>
    <col min="5645" max="5645" width="9.140625" style="1"/>
    <col min="5646" max="5646" width="5.28515625" style="1" customWidth="1"/>
    <col min="5647" max="5647" width="5.140625" style="1" customWidth="1"/>
    <col min="5648" max="5648" width="25.5703125" style="1" customWidth="1"/>
    <col min="5649" max="5649" width="13.5703125" style="1" customWidth="1"/>
    <col min="5650" max="5650" width="13.42578125" style="1" customWidth="1"/>
    <col min="5651" max="5651" width="13.140625" style="1" customWidth="1"/>
    <col min="5652" max="5653" width="11.140625" style="1" customWidth="1"/>
    <col min="5654" max="5654" width="13.140625" style="1" customWidth="1"/>
    <col min="5655" max="5655" width="10.140625" style="1" bestFit="1" customWidth="1"/>
    <col min="5656" max="5888" width="9.140625" style="1"/>
    <col min="5889" max="5889" width="2.28515625" style="1" customWidth="1"/>
    <col min="5890" max="5891" width="1.42578125" style="1" customWidth="1"/>
    <col min="5892" max="5892" width="8.7109375" style="1" customWidth="1"/>
    <col min="5893" max="5893" width="2.140625" style="1" customWidth="1"/>
    <col min="5894" max="5894" width="3.140625" style="1" customWidth="1"/>
    <col min="5895" max="5895" width="8.7109375" style="1" customWidth="1"/>
    <col min="5896" max="5896" width="2.140625" style="1" customWidth="1"/>
    <col min="5897" max="5897" width="14.140625" style="1" customWidth="1"/>
    <col min="5898" max="5898" width="13" style="1" customWidth="1"/>
    <col min="5899" max="5899" width="4.28515625" style="1" customWidth="1"/>
    <col min="5900" max="5900" width="6.5703125" style="1" customWidth="1"/>
    <col min="5901" max="5901" width="9.140625" style="1"/>
    <col min="5902" max="5902" width="5.28515625" style="1" customWidth="1"/>
    <col min="5903" max="5903" width="5.140625" style="1" customWidth="1"/>
    <col min="5904" max="5904" width="25.5703125" style="1" customWidth="1"/>
    <col min="5905" max="5905" width="13.5703125" style="1" customWidth="1"/>
    <col min="5906" max="5906" width="13.42578125" style="1" customWidth="1"/>
    <col min="5907" max="5907" width="13.140625" style="1" customWidth="1"/>
    <col min="5908" max="5909" width="11.140625" style="1" customWidth="1"/>
    <col min="5910" max="5910" width="13.140625" style="1" customWidth="1"/>
    <col min="5911" max="5911" width="10.140625" style="1" bestFit="1" customWidth="1"/>
    <col min="5912" max="6144" width="9.140625" style="1"/>
    <col min="6145" max="6145" width="2.28515625" style="1" customWidth="1"/>
    <col min="6146" max="6147" width="1.42578125" style="1" customWidth="1"/>
    <col min="6148" max="6148" width="8.7109375" style="1" customWidth="1"/>
    <col min="6149" max="6149" width="2.140625" style="1" customWidth="1"/>
    <col min="6150" max="6150" width="3.140625" style="1" customWidth="1"/>
    <col min="6151" max="6151" width="8.7109375" style="1" customWidth="1"/>
    <col min="6152" max="6152" width="2.140625" style="1" customWidth="1"/>
    <col min="6153" max="6153" width="14.140625" style="1" customWidth="1"/>
    <col min="6154" max="6154" width="13" style="1" customWidth="1"/>
    <col min="6155" max="6155" width="4.28515625" style="1" customWidth="1"/>
    <col min="6156" max="6156" width="6.5703125" style="1" customWidth="1"/>
    <col min="6157" max="6157" width="9.140625" style="1"/>
    <col min="6158" max="6158" width="5.28515625" style="1" customWidth="1"/>
    <col min="6159" max="6159" width="5.140625" style="1" customWidth="1"/>
    <col min="6160" max="6160" width="25.5703125" style="1" customWidth="1"/>
    <col min="6161" max="6161" width="13.5703125" style="1" customWidth="1"/>
    <col min="6162" max="6162" width="13.42578125" style="1" customWidth="1"/>
    <col min="6163" max="6163" width="13.140625" style="1" customWidth="1"/>
    <col min="6164" max="6165" width="11.140625" style="1" customWidth="1"/>
    <col min="6166" max="6166" width="13.140625" style="1" customWidth="1"/>
    <col min="6167" max="6167" width="10.140625" style="1" bestFit="1" customWidth="1"/>
    <col min="6168" max="6400" width="9.140625" style="1"/>
    <col min="6401" max="6401" width="2.28515625" style="1" customWidth="1"/>
    <col min="6402" max="6403" width="1.42578125" style="1" customWidth="1"/>
    <col min="6404" max="6404" width="8.7109375" style="1" customWidth="1"/>
    <col min="6405" max="6405" width="2.140625" style="1" customWidth="1"/>
    <col min="6406" max="6406" width="3.140625" style="1" customWidth="1"/>
    <col min="6407" max="6407" width="8.7109375" style="1" customWidth="1"/>
    <col min="6408" max="6408" width="2.140625" style="1" customWidth="1"/>
    <col min="6409" max="6409" width="14.140625" style="1" customWidth="1"/>
    <col min="6410" max="6410" width="13" style="1" customWidth="1"/>
    <col min="6411" max="6411" width="4.28515625" style="1" customWidth="1"/>
    <col min="6412" max="6412" width="6.5703125" style="1" customWidth="1"/>
    <col min="6413" max="6413" width="9.140625" style="1"/>
    <col min="6414" max="6414" width="5.28515625" style="1" customWidth="1"/>
    <col min="6415" max="6415" width="5.140625" style="1" customWidth="1"/>
    <col min="6416" max="6416" width="25.5703125" style="1" customWidth="1"/>
    <col min="6417" max="6417" width="13.5703125" style="1" customWidth="1"/>
    <col min="6418" max="6418" width="13.42578125" style="1" customWidth="1"/>
    <col min="6419" max="6419" width="13.140625" style="1" customWidth="1"/>
    <col min="6420" max="6421" width="11.140625" style="1" customWidth="1"/>
    <col min="6422" max="6422" width="13.140625" style="1" customWidth="1"/>
    <col min="6423" max="6423" width="10.140625" style="1" bestFit="1" customWidth="1"/>
    <col min="6424" max="6656" width="9.140625" style="1"/>
    <col min="6657" max="6657" width="2.28515625" style="1" customWidth="1"/>
    <col min="6658" max="6659" width="1.42578125" style="1" customWidth="1"/>
    <col min="6660" max="6660" width="8.7109375" style="1" customWidth="1"/>
    <col min="6661" max="6661" width="2.140625" style="1" customWidth="1"/>
    <col min="6662" max="6662" width="3.140625" style="1" customWidth="1"/>
    <col min="6663" max="6663" width="8.7109375" style="1" customWidth="1"/>
    <col min="6664" max="6664" width="2.140625" style="1" customWidth="1"/>
    <col min="6665" max="6665" width="14.140625" style="1" customWidth="1"/>
    <col min="6666" max="6666" width="13" style="1" customWidth="1"/>
    <col min="6667" max="6667" width="4.28515625" style="1" customWidth="1"/>
    <col min="6668" max="6668" width="6.5703125" style="1" customWidth="1"/>
    <col min="6669" max="6669" width="9.140625" style="1"/>
    <col min="6670" max="6670" width="5.28515625" style="1" customWidth="1"/>
    <col min="6671" max="6671" width="5.140625" style="1" customWidth="1"/>
    <col min="6672" max="6672" width="25.5703125" style="1" customWidth="1"/>
    <col min="6673" max="6673" width="13.5703125" style="1" customWidth="1"/>
    <col min="6674" max="6674" width="13.42578125" style="1" customWidth="1"/>
    <col min="6675" max="6675" width="13.140625" style="1" customWidth="1"/>
    <col min="6676" max="6677" width="11.140625" style="1" customWidth="1"/>
    <col min="6678" max="6678" width="13.140625" style="1" customWidth="1"/>
    <col min="6679" max="6679" width="10.140625" style="1" bestFit="1" customWidth="1"/>
    <col min="6680" max="6912" width="9.140625" style="1"/>
    <col min="6913" max="6913" width="2.28515625" style="1" customWidth="1"/>
    <col min="6914" max="6915" width="1.42578125" style="1" customWidth="1"/>
    <col min="6916" max="6916" width="8.7109375" style="1" customWidth="1"/>
    <col min="6917" max="6917" width="2.140625" style="1" customWidth="1"/>
    <col min="6918" max="6918" width="3.140625" style="1" customWidth="1"/>
    <col min="6919" max="6919" width="8.7109375" style="1" customWidth="1"/>
    <col min="6920" max="6920" width="2.140625" style="1" customWidth="1"/>
    <col min="6921" max="6921" width="14.140625" style="1" customWidth="1"/>
    <col min="6922" max="6922" width="13" style="1" customWidth="1"/>
    <col min="6923" max="6923" width="4.28515625" style="1" customWidth="1"/>
    <col min="6924" max="6924" width="6.5703125" style="1" customWidth="1"/>
    <col min="6925" max="6925" width="9.140625" style="1"/>
    <col min="6926" max="6926" width="5.28515625" style="1" customWidth="1"/>
    <col min="6927" max="6927" width="5.140625" style="1" customWidth="1"/>
    <col min="6928" max="6928" width="25.5703125" style="1" customWidth="1"/>
    <col min="6929" max="6929" width="13.5703125" style="1" customWidth="1"/>
    <col min="6930" max="6930" width="13.42578125" style="1" customWidth="1"/>
    <col min="6931" max="6931" width="13.140625" style="1" customWidth="1"/>
    <col min="6932" max="6933" width="11.140625" style="1" customWidth="1"/>
    <col min="6934" max="6934" width="13.140625" style="1" customWidth="1"/>
    <col min="6935" max="6935" width="10.140625" style="1" bestFit="1" customWidth="1"/>
    <col min="6936" max="7168" width="9.140625" style="1"/>
    <col min="7169" max="7169" width="2.28515625" style="1" customWidth="1"/>
    <col min="7170" max="7171" width="1.42578125" style="1" customWidth="1"/>
    <col min="7172" max="7172" width="8.7109375" style="1" customWidth="1"/>
    <col min="7173" max="7173" width="2.140625" style="1" customWidth="1"/>
    <col min="7174" max="7174" width="3.140625" style="1" customWidth="1"/>
    <col min="7175" max="7175" width="8.7109375" style="1" customWidth="1"/>
    <col min="7176" max="7176" width="2.140625" style="1" customWidth="1"/>
    <col min="7177" max="7177" width="14.140625" style="1" customWidth="1"/>
    <col min="7178" max="7178" width="13" style="1" customWidth="1"/>
    <col min="7179" max="7179" width="4.28515625" style="1" customWidth="1"/>
    <col min="7180" max="7180" width="6.5703125" style="1" customWidth="1"/>
    <col min="7181" max="7181" width="9.140625" style="1"/>
    <col min="7182" max="7182" width="5.28515625" style="1" customWidth="1"/>
    <col min="7183" max="7183" width="5.140625" style="1" customWidth="1"/>
    <col min="7184" max="7184" width="25.5703125" style="1" customWidth="1"/>
    <col min="7185" max="7185" width="13.5703125" style="1" customWidth="1"/>
    <col min="7186" max="7186" width="13.42578125" style="1" customWidth="1"/>
    <col min="7187" max="7187" width="13.140625" style="1" customWidth="1"/>
    <col min="7188" max="7189" width="11.140625" style="1" customWidth="1"/>
    <col min="7190" max="7190" width="13.140625" style="1" customWidth="1"/>
    <col min="7191" max="7191" width="10.140625" style="1" bestFit="1" customWidth="1"/>
    <col min="7192" max="7424" width="9.140625" style="1"/>
    <col min="7425" max="7425" width="2.28515625" style="1" customWidth="1"/>
    <col min="7426" max="7427" width="1.42578125" style="1" customWidth="1"/>
    <col min="7428" max="7428" width="8.7109375" style="1" customWidth="1"/>
    <col min="7429" max="7429" width="2.140625" style="1" customWidth="1"/>
    <col min="7430" max="7430" width="3.140625" style="1" customWidth="1"/>
    <col min="7431" max="7431" width="8.7109375" style="1" customWidth="1"/>
    <col min="7432" max="7432" width="2.140625" style="1" customWidth="1"/>
    <col min="7433" max="7433" width="14.140625" style="1" customWidth="1"/>
    <col min="7434" max="7434" width="13" style="1" customWidth="1"/>
    <col min="7435" max="7435" width="4.28515625" style="1" customWidth="1"/>
    <col min="7436" max="7436" width="6.5703125" style="1" customWidth="1"/>
    <col min="7437" max="7437" width="9.140625" style="1"/>
    <col min="7438" max="7438" width="5.28515625" style="1" customWidth="1"/>
    <col min="7439" max="7439" width="5.140625" style="1" customWidth="1"/>
    <col min="7440" max="7440" width="25.5703125" style="1" customWidth="1"/>
    <col min="7441" max="7441" width="13.5703125" style="1" customWidth="1"/>
    <col min="7442" max="7442" width="13.42578125" style="1" customWidth="1"/>
    <col min="7443" max="7443" width="13.140625" style="1" customWidth="1"/>
    <col min="7444" max="7445" width="11.140625" style="1" customWidth="1"/>
    <col min="7446" max="7446" width="13.140625" style="1" customWidth="1"/>
    <col min="7447" max="7447" width="10.140625" style="1" bestFit="1" customWidth="1"/>
    <col min="7448" max="7680" width="9.140625" style="1"/>
    <col min="7681" max="7681" width="2.28515625" style="1" customWidth="1"/>
    <col min="7682" max="7683" width="1.42578125" style="1" customWidth="1"/>
    <col min="7684" max="7684" width="8.7109375" style="1" customWidth="1"/>
    <col min="7685" max="7685" width="2.140625" style="1" customWidth="1"/>
    <col min="7686" max="7686" width="3.140625" style="1" customWidth="1"/>
    <col min="7687" max="7687" width="8.7109375" style="1" customWidth="1"/>
    <col min="7688" max="7688" width="2.140625" style="1" customWidth="1"/>
    <col min="7689" max="7689" width="14.140625" style="1" customWidth="1"/>
    <col min="7690" max="7690" width="13" style="1" customWidth="1"/>
    <col min="7691" max="7691" width="4.28515625" style="1" customWidth="1"/>
    <col min="7692" max="7692" width="6.5703125" style="1" customWidth="1"/>
    <col min="7693" max="7693" width="9.140625" style="1"/>
    <col min="7694" max="7694" width="5.28515625" style="1" customWidth="1"/>
    <col min="7695" max="7695" width="5.140625" style="1" customWidth="1"/>
    <col min="7696" max="7696" width="25.5703125" style="1" customWidth="1"/>
    <col min="7697" max="7697" width="13.5703125" style="1" customWidth="1"/>
    <col min="7698" max="7698" width="13.42578125" style="1" customWidth="1"/>
    <col min="7699" max="7699" width="13.140625" style="1" customWidth="1"/>
    <col min="7700" max="7701" width="11.140625" style="1" customWidth="1"/>
    <col min="7702" max="7702" width="13.140625" style="1" customWidth="1"/>
    <col min="7703" max="7703" width="10.140625" style="1" bestFit="1" customWidth="1"/>
    <col min="7704" max="7936" width="9.140625" style="1"/>
    <col min="7937" max="7937" width="2.28515625" style="1" customWidth="1"/>
    <col min="7938" max="7939" width="1.42578125" style="1" customWidth="1"/>
    <col min="7940" max="7940" width="8.7109375" style="1" customWidth="1"/>
    <col min="7941" max="7941" width="2.140625" style="1" customWidth="1"/>
    <col min="7942" max="7942" width="3.140625" style="1" customWidth="1"/>
    <col min="7943" max="7943" width="8.7109375" style="1" customWidth="1"/>
    <col min="7944" max="7944" width="2.140625" style="1" customWidth="1"/>
    <col min="7945" max="7945" width="14.140625" style="1" customWidth="1"/>
    <col min="7946" max="7946" width="13" style="1" customWidth="1"/>
    <col min="7947" max="7947" width="4.28515625" style="1" customWidth="1"/>
    <col min="7948" max="7948" width="6.5703125" style="1" customWidth="1"/>
    <col min="7949" max="7949" width="9.140625" style="1"/>
    <col min="7950" max="7950" width="5.28515625" style="1" customWidth="1"/>
    <col min="7951" max="7951" width="5.140625" style="1" customWidth="1"/>
    <col min="7952" max="7952" width="25.5703125" style="1" customWidth="1"/>
    <col min="7953" max="7953" width="13.5703125" style="1" customWidth="1"/>
    <col min="7954" max="7954" width="13.42578125" style="1" customWidth="1"/>
    <col min="7955" max="7955" width="13.140625" style="1" customWidth="1"/>
    <col min="7956" max="7957" width="11.140625" style="1" customWidth="1"/>
    <col min="7958" max="7958" width="13.140625" style="1" customWidth="1"/>
    <col min="7959" max="7959" width="10.140625" style="1" bestFit="1" customWidth="1"/>
    <col min="7960" max="8192" width="9.140625" style="1"/>
    <col min="8193" max="8193" width="2.28515625" style="1" customWidth="1"/>
    <col min="8194" max="8195" width="1.42578125" style="1" customWidth="1"/>
    <col min="8196" max="8196" width="8.7109375" style="1" customWidth="1"/>
    <col min="8197" max="8197" width="2.140625" style="1" customWidth="1"/>
    <col min="8198" max="8198" width="3.140625" style="1" customWidth="1"/>
    <col min="8199" max="8199" width="8.7109375" style="1" customWidth="1"/>
    <col min="8200" max="8200" width="2.140625" style="1" customWidth="1"/>
    <col min="8201" max="8201" width="14.140625" style="1" customWidth="1"/>
    <col min="8202" max="8202" width="13" style="1" customWidth="1"/>
    <col min="8203" max="8203" width="4.28515625" style="1" customWidth="1"/>
    <col min="8204" max="8204" width="6.5703125" style="1" customWidth="1"/>
    <col min="8205" max="8205" width="9.140625" style="1"/>
    <col min="8206" max="8206" width="5.28515625" style="1" customWidth="1"/>
    <col min="8207" max="8207" width="5.140625" style="1" customWidth="1"/>
    <col min="8208" max="8208" width="25.5703125" style="1" customWidth="1"/>
    <col min="8209" max="8209" width="13.5703125" style="1" customWidth="1"/>
    <col min="8210" max="8210" width="13.42578125" style="1" customWidth="1"/>
    <col min="8211" max="8211" width="13.140625" style="1" customWidth="1"/>
    <col min="8212" max="8213" width="11.140625" style="1" customWidth="1"/>
    <col min="8214" max="8214" width="13.140625" style="1" customWidth="1"/>
    <col min="8215" max="8215" width="10.140625" style="1" bestFit="1" customWidth="1"/>
    <col min="8216" max="8448" width="9.140625" style="1"/>
    <col min="8449" max="8449" width="2.28515625" style="1" customWidth="1"/>
    <col min="8450" max="8451" width="1.42578125" style="1" customWidth="1"/>
    <col min="8452" max="8452" width="8.7109375" style="1" customWidth="1"/>
    <col min="8453" max="8453" width="2.140625" style="1" customWidth="1"/>
    <col min="8454" max="8454" width="3.140625" style="1" customWidth="1"/>
    <col min="8455" max="8455" width="8.7109375" style="1" customWidth="1"/>
    <col min="8456" max="8456" width="2.140625" style="1" customWidth="1"/>
    <col min="8457" max="8457" width="14.140625" style="1" customWidth="1"/>
    <col min="8458" max="8458" width="13" style="1" customWidth="1"/>
    <col min="8459" max="8459" width="4.28515625" style="1" customWidth="1"/>
    <col min="8460" max="8460" width="6.5703125" style="1" customWidth="1"/>
    <col min="8461" max="8461" width="9.140625" style="1"/>
    <col min="8462" max="8462" width="5.28515625" style="1" customWidth="1"/>
    <col min="8463" max="8463" width="5.140625" style="1" customWidth="1"/>
    <col min="8464" max="8464" width="25.5703125" style="1" customWidth="1"/>
    <col min="8465" max="8465" width="13.5703125" style="1" customWidth="1"/>
    <col min="8466" max="8466" width="13.42578125" style="1" customWidth="1"/>
    <col min="8467" max="8467" width="13.140625" style="1" customWidth="1"/>
    <col min="8468" max="8469" width="11.140625" style="1" customWidth="1"/>
    <col min="8470" max="8470" width="13.140625" style="1" customWidth="1"/>
    <col min="8471" max="8471" width="10.140625" style="1" bestFit="1" customWidth="1"/>
    <col min="8472" max="8704" width="9.140625" style="1"/>
    <col min="8705" max="8705" width="2.28515625" style="1" customWidth="1"/>
    <col min="8706" max="8707" width="1.42578125" style="1" customWidth="1"/>
    <col min="8708" max="8708" width="8.7109375" style="1" customWidth="1"/>
    <col min="8709" max="8709" width="2.140625" style="1" customWidth="1"/>
    <col min="8710" max="8710" width="3.140625" style="1" customWidth="1"/>
    <col min="8711" max="8711" width="8.7109375" style="1" customWidth="1"/>
    <col min="8712" max="8712" width="2.140625" style="1" customWidth="1"/>
    <col min="8713" max="8713" width="14.140625" style="1" customWidth="1"/>
    <col min="8714" max="8714" width="13" style="1" customWidth="1"/>
    <col min="8715" max="8715" width="4.28515625" style="1" customWidth="1"/>
    <col min="8716" max="8716" width="6.5703125" style="1" customWidth="1"/>
    <col min="8717" max="8717" width="9.140625" style="1"/>
    <col min="8718" max="8718" width="5.28515625" style="1" customWidth="1"/>
    <col min="8719" max="8719" width="5.140625" style="1" customWidth="1"/>
    <col min="8720" max="8720" width="25.5703125" style="1" customWidth="1"/>
    <col min="8721" max="8721" width="13.5703125" style="1" customWidth="1"/>
    <col min="8722" max="8722" width="13.42578125" style="1" customWidth="1"/>
    <col min="8723" max="8723" width="13.140625" style="1" customWidth="1"/>
    <col min="8724" max="8725" width="11.140625" style="1" customWidth="1"/>
    <col min="8726" max="8726" width="13.140625" style="1" customWidth="1"/>
    <col min="8727" max="8727" width="10.140625" style="1" bestFit="1" customWidth="1"/>
    <col min="8728" max="8960" width="9.140625" style="1"/>
    <col min="8961" max="8961" width="2.28515625" style="1" customWidth="1"/>
    <col min="8962" max="8963" width="1.42578125" style="1" customWidth="1"/>
    <col min="8964" max="8964" width="8.7109375" style="1" customWidth="1"/>
    <col min="8965" max="8965" width="2.140625" style="1" customWidth="1"/>
    <col min="8966" max="8966" width="3.140625" style="1" customWidth="1"/>
    <col min="8967" max="8967" width="8.7109375" style="1" customWidth="1"/>
    <col min="8968" max="8968" width="2.140625" style="1" customWidth="1"/>
    <col min="8969" max="8969" width="14.140625" style="1" customWidth="1"/>
    <col min="8970" max="8970" width="13" style="1" customWidth="1"/>
    <col min="8971" max="8971" width="4.28515625" style="1" customWidth="1"/>
    <col min="8972" max="8972" width="6.5703125" style="1" customWidth="1"/>
    <col min="8973" max="8973" width="9.140625" style="1"/>
    <col min="8974" max="8974" width="5.28515625" style="1" customWidth="1"/>
    <col min="8975" max="8975" width="5.140625" style="1" customWidth="1"/>
    <col min="8976" max="8976" width="25.5703125" style="1" customWidth="1"/>
    <col min="8977" max="8977" width="13.5703125" style="1" customWidth="1"/>
    <col min="8978" max="8978" width="13.42578125" style="1" customWidth="1"/>
    <col min="8979" max="8979" width="13.140625" style="1" customWidth="1"/>
    <col min="8980" max="8981" width="11.140625" style="1" customWidth="1"/>
    <col min="8982" max="8982" width="13.140625" style="1" customWidth="1"/>
    <col min="8983" max="8983" width="10.140625" style="1" bestFit="1" customWidth="1"/>
    <col min="8984" max="9216" width="9.140625" style="1"/>
    <col min="9217" max="9217" width="2.28515625" style="1" customWidth="1"/>
    <col min="9218" max="9219" width="1.42578125" style="1" customWidth="1"/>
    <col min="9220" max="9220" width="8.7109375" style="1" customWidth="1"/>
    <col min="9221" max="9221" width="2.140625" style="1" customWidth="1"/>
    <col min="9222" max="9222" width="3.140625" style="1" customWidth="1"/>
    <col min="9223" max="9223" width="8.7109375" style="1" customWidth="1"/>
    <col min="9224" max="9224" width="2.140625" style="1" customWidth="1"/>
    <col min="9225" max="9225" width="14.140625" style="1" customWidth="1"/>
    <col min="9226" max="9226" width="13" style="1" customWidth="1"/>
    <col min="9227" max="9227" width="4.28515625" style="1" customWidth="1"/>
    <col min="9228" max="9228" width="6.5703125" style="1" customWidth="1"/>
    <col min="9229" max="9229" width="9.140625" style="1"/>
    <col min="9230" max="9230" width="5.28515625" style="1" customWidth="1"/>
    <col min="9231" max="9231" width="5.140625" style="1" customWidth="1"/>
    <col min="9232" max="9232" width="25.5703125" style="1" customWidth="1"/>
    <col min="9233" max="9233" width="13.5703125" style="1" customWidth="1"/>
    <col min="9234" max="9234" width="13.42578125" style="1" customWidth="1"/>
    <col min="9235" max="9235" width="13.140625" style="1" customWidth="1"/>
    <col min="9236" max="9237" width="11.140625" style="1" customWidth="1"/>
    <col min="9238" max="9238" width="13.140625" style="1" customWidth="1"/>
    <col min="9239" max="9239" width="10.140625" style="1" bestFit="1" customWidth="1"/>
    <col min="9240" max="9472" width="9.140625" style="1"/>
    <col min="9473" max="9473" width="2.28515625" style="1" customWidth="1"/>
    <col min="9474" max="9475" width="1.42578125" style="1" customWidth="1"/>
    <col min="9476" max="9476" width="8.7109375" style="1" customWidth="1"/>
    <col min="9477" max="9477" width="2.140625" style="1" customWidth="1"/>
    <col min="9478" max="9478" width="3.140625" style="1" customWidth="1"/>
    <col min="9479" max="9479" width="8.7109375" style="1" customWidth="1"/>
    <col min="9480" max="9480" width="2.140625" style="1" customWidth="1"/>
    <col min="9481" max="9481" width="14.140625" style="1" customWidth="1"/>
    <col min="9482" max="9482" width="13" style="1" customWidth="1"/>
    <col min="9483" max="9483" width="4.28515625" style="1" customWidth="1"/>
    <col min="9484" max="9484" width="6.5703125" style="1" customWidth="1"/>
    <col min="9485" max="9485" width="9.140625" style="1"/>
    <col min="9486" max="9486" width="5.28515625" style="1" customWidth="1"/>
    <col min="9487" max="9487" width="5.140625" style="1" customWidth="1"/>
    <col min="9488" max="9488" width="25.5703125" style="1" customWidth="1"/>
    <col min="9489" max="9489" width="13.5703125" style="1" customWidth="1"/>
    <col min="9490" max="9490" width="13.42578125" style="1" customWidth="1"/>
    <col min="9491" max="9491" width="13.140625" style="1" customWidth="1"/>
    <col min="9492" max="9493" width="11.140625" style="1" customWidth="1"/>
    <col min="9494" max="9494" width="13.140625" style="1" customWidth="1"/>
    <col min="9495" max="9495" width="10.140625" style="1" bestFit="1" customWidth="1"/>
    <col min="9496" max="9728" width="9.140625" style="1"/>
    <col min="9729" max="9729" width="2.28515625" style="1" customWidth="1"/>
    <col min="9730" max="9731" width="1.42578125" style="1" customWidth="1"/>
    <col min="9732" max="9732" width="8.7109375" style="1" customWidth="1"/>
    <col min="9733" max="9733" width="2.140625" style="1" customWidth="1"/>
    <col min="9734" max="9734" width="3.140625" style="1" customWidth="1"/>
    <col min="9735" max="9735" width="8.7109375" style="1" customWidth="1"/>
    <col min="9736" max="9736" width="2.140625" style="1" customWidth="1"/>
    <col min="9737" max="9737" width="14.140625" style="1" customWidth="1"/>
    <col min="9738" max="9738" width="13" style="1" customWidth="1"/>
    <col min="9739" max="9739" width="4.28515625" style="1" customWidth="1"/>
    <col min="9740" max="9740" width="6.5703125" style="1" customWidth="1"/>
    <col min="9741" max="9741" width="9.140625" style="1"/>
    <col min="9742" max="9742" width="5.28515625" style="1" customWidth="1"/>
    <col min="9743" max="9743" width="5.140625" style="1" customWidth="1"/>
    <col min="9744" max="9744" width="25.5703125" style="1" customWidth="1"/>
    <col min="9745" max="9745" width="13.5703125" style="1" customWidth="1"/>
    <col min="9746" max="9746" width="13.42578125" style="1" customWidth="1"/>
    <col min="9747" max="9747" width="13.140625" style="1" customWidth="1"/>
    <col min="9748" max="9749" width="11.140625" style="1" customWidth="1"/>
    <col min="9750" max="9750" width="13.140625" style="1" customWidth="1"/>
    <col min="9751" max="9751" width="10.140625" style="1" bestFit="1" customWidth="1"/>
    <col min="9752" max="9984" width="9.140625" style="1"/>
    <col min="9985" max="9985" width="2.28515625" style="1" customWidth="1"/>
    <col min="9986" max="9987" width="1.42578125" style="1" customWidth="1"/>
    <col min="9988" max="9988" width="8.7109375" style="1" customWidth="1"/>
    <col min="9989" max="9989" width="2.140625" style="1" customWidth="1"/>
    <col min="9990" max="9990" width="3.140625" style="1" customWidth="1"/>
    <col min="9991" max="9991" width="8.7109375" style="1" customWidth="1"/>
    <col min="9992" max="9992" width="2.140625" style="1" customWidth="1"/>
    <col min="9993" max="9993" width="14.140625" style="1" customWidth="1"/>
    <col min="9994" max="9994" width="13" style="1" customWidth="1"/>
    <col min="9995" max="9995" width="4.28515625" style="1" customWidth="1"/>
    <col min="9996" max="9996" width="6.5703125" style="1" customWidth="1"/>
    <col min="9997" max="9997" width="9.140625" style="1"/>
    <col min="9998" max="9998" width="5.28515625" style="1" customWidth="1"/>
    <col min="9999" max="9999" width="5.140625" style="1" customWidth="1"/>
    <col min="10000" max="10000" width="25.5703125" style="1" customWidth="1"/>
    <col min="10001" max="10001" width="13.5703125" style="1" customWidth="1"/>
    <col min="10002" max="10002" width="13.42578125" style="1" customWidth="1"/>
    <col min="10003" max="10003" width="13.140625" style="1" customWidth="1"/>
    <col min="10004" max="10005" width="11.140625" style="1" customWidth="1"/>
    <col min="10006" max="10006" width="13.140625" style="1" customWidth="1"/>
    <col min="10007" max="10007" width="10.140625" style="1" bestFit="1" customWidth="1"/>
    <col min="10008" max="10240" width="9.140625" style="1"/>
    <col min="10241" max="10241" width="2.28515625" style="1" customWidth="1"/>
    <col min="10242" max="10243" width="1.42578125" style="1" customWidth="1"/>
    <col min="10244" max="10244" width="8.7109375" style="1" customWidth="1"/>
    <col min="10245" max="10245" width="2.140625" style="1" customWidth="1"/>
    <col min="10246" max="10246" width="3.140625" style="1" customWidth="1"/>
    <col min="10247" max="10247" width="8.7109375" style="1" customWidth="1"/>
    <col min="10248" max="10248" width="2.140625" style="1" customWidth="1"/>
    <col min="10249" max="10249" width="14.140625" style="1" customWidth="1"/>
    <col min="10250" max="10250" width="13" style="1" customWidth="1"/>
    <col min="10251" max="10251" width="4.28515625" style="1" customWidth="1"/>
    <col min="10252" max="10252" width="6.5703125" style="1" customWidth="1"/>
    <col min="10253" max="10253" width="9.140625" style="1"/>
    <col min="10254" max="10254" width="5.28515625" style="1" customWidth="1"/>
    <col min="10255" max="10255" width="5.140625" style="1" customWidth="1"/>
    <col min="10256" max="10256" width="25.5703125" style="1" customWidth="1"/>
    <col min="10257" max="10257" width="13.5703125" style="1" customWidth="1"/>
    <col min="10258" max="10258" width="13.42578125" style="1" customWidth="1"/>
    <col min="10259" max="10259" width="13.140625" style="1" customWidth="1"/>
    <col min="10260" max="10261" width="11.140625" style="1" customWidth="1"/>
    <col min="10262" max="10262" width="13.140625" style="1" customWidth="1"/>
    <col min="10263" max="10263" width="10.140625" style="1" bestFit="1" customWidth="1"/>
    <col min="10264" max="10496" width="9.140625" style="1"/>
    <col min="10497" max="10497" width="2.28515625" style="1" customWidth="1"/>
    <col min="10498" max="10499" width="1.42578125" style="1" customWidth="1"/>
    <col min="10500" max="10500" width="8.7109375" style="1" customWidth="1"/>
    <col min="10501" max="10501" width="2.140625" style="1" customWidth="1"/>
    <col min="10502" max="10502" width="3.140625" style="1" customWidth="1"/>
    <col min="10503" max="10503" width="8.7109375" style="1" customWidth="1"/>
    <col min="10504" max="10504" width="2.140625" style="1" customWidth="1"/>
    <col min="10505" max="10505" width="14.140625" style="1" customWidth="1"/>
    <col min="10506" max="10506" width="13" style="1" customWidth="1"/>
    <col min="10507" max="10507" width="4.28515625" style="1" customWidth="1"/>
    <col min="10508" max="10508" width="6.5703125" style="1" customWidth="1"/>
    <col min="10509" max="10509" width="9.140625" style="1"/>
    <col min="10510" max="10510" width="5.28515625" style="1" customWidth="1"/>
    <col min="10511" max="10511" width="5.140625" style="1" customWidth="1"/>
    <col min="10512" max="10512" width="25.5703125" style="1" customWidth="1"/>
    <col min="10513" max="10513" width="13.5703125" style="1" customWidth="1"/>
    <col min="10514" max="10514" width="13.42578125" style="1" customWidth="1"/>
    <col min="10515" max="10515" width="13.140625" style="1" customWidth="1"/>
    <col min="10516" max="10517" width="11.140625" style="1" customWidth="1"/>
    <col min="10518" max="10518" width="13.140625" style="1" customWidth="1"/>
    <col min="10519" max="10519" width="10.140625" style="1" bestFit="1" customWidth="1"/>
    <col min="10520" max="10752" width="9.140625" style="1"/>
    <col min="10753" max="10753" width="2.28515625" style="1" customWidth="1"/>
    <col min="10754" max="10755" width="1.42578125" style="1" customWidth="1"/>
    <col min="10756" max="10756" width="8.7109375" style="1" customWidth="1"/>
    <col min="10757" max="10757" width="2.140625" style="1" customWidth="1"/>
    <col min="10758" max="10758" width="3.140625" style="1" customWidth="1"/>
    <col min="10759" max="10759" width="8.7109375" style="1" customWidth="1"/>
    <col min="10760" max="10760" width="2.140625" style="1" customWidth="1"/>
    <col min="10761" max="10761" width="14.140625" style="1" customWidth="1"/>
    <col min="10762" max="10762" width="13" style="1" customWidth="1"/>
    <col min="10763" max="10763" width="4.28515625" style="1" customWidth="1"/>
    <col min="10764" max="10764" width="6.5703125" style="1" customWidth="1"/>
    <col min="10765" max="10765" width="9.140625" style="1"/>
    <col min="10766" max="10766" width="5.28515625" style="1" customWidth="1"/>
    <col min="10767" max="10767" width="5.140625" style="1" customWidth="1"/>
    <col min="10768" max="10768" width="25.5703125" style="1" customWidth="1"/>
    <col min="10769" max="10769" width="13.5703125" style="1" customWidth="1"/>
    <col min="10770" max="10770" width="13.42578125" style="1" customWidth="1"/>
    <col min="10771" max="10771" width="13.140625" style="1" customWidth="1"/>
    <col min="10772" max="10773" width="11.140625" style="1" customWidth="1"/>
    <col min="10774" max="10774" width="13.140625" style="1" customWidth="1"/>
    <col min="10775" max="10775" width="10.140625" style="1" bestFit="1" customWidth="1"/>
    <col min="10776" max="11008" width="9.140625" style="1"/>
    <col min="11009" max="11009" width="2.28515625" style="1" customWidth="1"/>
    <col min="11010" max="11011" width="1.42578125" style="1" customWidth="1"/>
    <col min="11012" max="11012" width="8.7109375" style="1" customWidth="1"/>
    <col min="11013" max="11013" width="2.140625" style="1" customWidth="1"/>
    <col min="11014" max="11014" width="3.140625" style="1" customWidth="1"/>
    <col min="11015" max="11015" width="8.7109375" style="1" customWidth="1"/>
    <col min="11016" max="11016" width="2.140625" style="1" customWidth="1"/>
    <col min="11017" max="11017" width="14.140625" style="1" customWidth="1"/>
    <col min="11018" max="11018" width="13" style="1" customWidth="1"/>
    <col min="11019" max="11019" width="4.28515625" style="1" customWidth="1"/>
    <col min="11020" max="11020" width="6.5703125" style="1" customWidth="1"/>
    <col min="11021" max="11021" width="9.140625" style="1"/>
    <col min="11022" max="11022" width="5.28515625" style="1" customWidth="1"/>
    <col min="11023" max="11023" width="5.140625" style="1" customWidth="1"/>
    <col min="11024" max="11024" width="25.5703125" style="1" customWidth="1"/>
    <col min="11025" max="11025" width="13.5703125" style="1" customWidth="1"/>
    <col min="11026" max="11026" width="13.42578125" style="1" customWidth="1"/>
    <col min="11027" max="11027" width="13.140625" style="1" customWidth="1"/>
    <col min="11028" max="11029" width="11.140625" style="1" customWidth="1"/>
    <col min="11030" max="11030" width="13.140625" style="1" customWidth="1"/>
    <col min="11031" max="11031" width="10.140625" style="1" bestFit="1" customWidth="1"/>
    <col min="11032" max="11264" width="9.140625" style="1"/>
    <col min="11265" max="11265" width="2.28515625" style="1" customWidth="1"/>
    <col min="11266" max="11267" width="1.42578125" style="1" customWidth="1"/>
    <col min="11268" max="11268" width="8.7109375" style="1" customWidth="1"/>
    <col min="11269" max="11269" width="2.140625" style="1" customWidth="1"/>
    <col min="11270" max="11270" width="3.140625" style="1" customWidth="1"/>
    <col min="11271" max="11271" width="8.7109375" style="1" customWidth="1"/>
    <col min="11272" max="11272" width="2.140625" style="1" customWidth="1"/>
    <col min="11273" max="11273" width="14.140625" style="1" customWidth="1"/>
    <col min="11274" max="11274" width="13" style="1" customWidth="1"/>
    <col min="11275" max="11275" width="4.28515625" style="1" customWidth="1"/>
    <col min="11276" max="11276" width="6.5703125" style="1" customWidth="1"/>
    <col min="11277" max="11277" width="9.140625" style="1"/>
    <col min="11278" max="11278" width="5.28515625" style="1" customWidth="1"/>
    <col min="11279" max="11279" width="5.140625" style="1" customWidth="1"/>
    <col min="11280" max="11280" width="25.5703125" style="1" customWidth="1"/>
    <col min="11281" max="11281" width="13.5703125" style="1" customWidth="1"/>
    <col min="11282" max="11282" width="13.42578125" style="1" customWidth="1"/>
    <col min="11283" max="11283" width="13.140625" style="1" customWidth="1"/>
    <col min="11284" max="11285" width="11.140625" style="1" customWidth="1"/>
    <col min="11286" max="11286" width="13.140625" style="1" customWidth="1"/>
    <col min="11287" max="11287" width="10.140625" style="1" bestFit="1" customWidth="1"/>
    <col min="11288" max="11520" width="9.140625" style="1"/>
    <col min="11521" max="11521" width="2.28515625" style="1" customWidth="1"/>
    <col min="11522" max="11523" width="1.42578125" style="1" customWidth="1"/>
    <col min="11524" max="11524" width="8.7109375" style="1" customWidth="1"/>
    <col min="11525" max="11525" width="2.140625" style="1" customWidth="1"/>
    <col min="11526" max="11526" width="3.140625" style="1" customWidth="1"/>
    <col min="11527" max="11527" width="8.7109375" style="1" customWidth="1"/>
    <col min="11528" max="11528" width="2.140625" style="1" customWidth="1"/>
    <col min="11529" max="11529" width="14.140625" style="1" customWidth="1"/>
    <col min="11530" max="11530" width="13" style="1" customWidth="1"/>
    <col min="11531" max="11531" width="4.28515625" style="1" customWidth="1"/>
    <col min="11532" max="11532" width="6.5703125" style="1" customWidth="1"/>
    <col min="11533" max="11533" width="9.140625" style="1"/>
    <col min="11534" max="11534" width="5.28515625" style="1" customWidth="1"/>
    <col min="11535" max="11535" width="5.140625" style="1" customWidth="1"/>
    <col min="11536" max="11536" width="25.5703125" style="1" customWidth="1"/>
    <col min="11537" max="11537" width="13.5703125" style="1" customWidth="1"/>
    <col min="11538" max="11538" width="13.42578125" style="1" customWidth="1"/>
    <col min="11539" max="11539" width="13.140625" style="1" customWidth="1"/>
    <col min="11540" max="11541" width="11.140625" style="1" customWidth="1"/>
    <col min="11542" max="11542" width="13.140625" style="1" customWidth="1"/>
    <col min="11543" max="11543" width="10.140625" style="1" bestFit="1" customWidth="1"/>
    <col min="11544" max="11776" width="9.140625" style="1"/>
    <col min="11777" max="11777" width="2.28515625" style="1" customWidth="1"/>
    <col min="11778" max="11779" width="1.42578125" style="1" customWidth="1"/>
    <col min="11780" max="11780" width="8.7109375" style="1" customWidth="1"/>
    <col min="11781" max="11781" width="2.140625" style="1" customWidth="1"/>
    <col min="11782" max="11782" width="3.140625" style="1" customWidth="1"/>
    <col min="11783" max="11783" width="8.7109375" style="1" customWidth="1"/>
    <col min="11784" max="11784" width="2.140625" style="1" customWidth="1"/>
    <col min="11785" max="11785" width="14.140625" style="1" customWidth="1"/>
    <col min="11786" max="11786" width="13" style="1" customWidth="1"/>
    <col min="11787" max="11787" width="4.28515625" style="1" customWidth="1"/>
    <col min="11788" max="11788" width="6.5703125" style="1" customWidth="1"/>
    <col min="11789" max="11789" width="9.140625" style="1"/>
    <col min="11790" max="11790" width="5.28515625" style="1" customWidth="1"/>
    <col min="11791" max="11791" width="5.140625" style="1" customWidth="1"/>
    <col min="11792" max="11792" width="25.5703125" style="1" customWidth="1"/>
    <col min="11793" max="11793" width="13.5703125" style="1" customWidth="1"/>
    <col min="11794" max="11794" width="13.42578125" style="1" customWidth="1"/>
    <col min="11795" max="11795" width="13.140625" style="1" customWidth="1"/>
    <col min="11796" max="11797" width="11.140625" style="1" customWidth="1"/>
    <col min="11798" max="11798" width="13.140625" style="1" customWidth="1"/>
    <col min="11799" max="11799" width="10.140625" style="1" bestFit="1" customWidth="1"/>
    <col min="11800" max="12032" width="9.140625" style="1"/>
    <col min="12033" max="12033" width="2.28515625" style="1" customWidth="1"/>
    <col min="12034" max="12035" width="1.42578125" style="1" customWidth="1"/>
    <col min="12036" max="12036" width="8.7109375" style="1" customWidth="1"/>
    <col min="12037" max="12037" width="2.140625" style="1" customWidth="1"/>
    <col min="12038" max="12038" width="3.140625" style="1" customWidth="1"/>
    <col min="12039" max="12039" width="8.7109375" style="1" customWidth="1"/>
    <col min="12040" max="12040" width="2.140625" style="1" customWidth="1"/>
    <col min="12041" max="12041" width="14.140625" style="1" customWidth="1"/>
    <col min="12042" max="12042" width="13" style="1" customWidth="1"/>
    <col min="12043" max="12043" width="4.28515625" style="1" customWidth="1"/>
    <col min="12044" max="12044" width="6.5703125" style="1" customWidth="1"/>
    <col min="12045" max="12045" width="9.140625" style="1"/>
    <col min="12046" max="12046" width="5.28515625" style="1" customWidth="1"/>
    <col min="12047" max="12047" width="5.140625" style="1" customWidth="1"/>
    <col min="12048" max="12048" width="25.5703125" style="1" customWidth="1"/>
    <col min="12049" max="12049" width="13.5703125" style="1" customWidth="1"/>
    <col min="12050" max="12050" width="13.42578125" style="1" customWidth="1"/>
    <col min="12051" max="12051" width="13.140625" style="1" customWidth="1"/>
    <col min="12052" max="12053" width="11.140625" style="1" customWidth="1"/>
    <col min="12054" max="12054" width="13.140625" style="1" customWidth="1"/>
    <col min="12055" max="12055" width="10.140625" style="1" bestFit="1" customWidth="1"/>
    <col min="12056" max="12288" width="9.140625" style="1"/>
    <col min="12289" max="12289" width="2.28515625" style="1" customWidth="1"/>
    <col min="12290" max="12291" width="1.42578125" style="1" customWidth="1"/>
    <col min="12292" max="12292" width="8.7109375" style="1" customWidth="1"/>
    <col min="12293" max="12293" width="2.140625" style="1" customWidth="1"/>
    <col min="12294" max="12294" width="3.140625" style="1" customWidth="1"/>
    <col min="12295" max="12295" width="8.7109375" style="1" customWidth="1"/>
    <col min="12296" max="12296" width="2.140625" style="1" customWidth="1"/>
    <col min="12297" max="12297" width="14.140625" style="1" customWidth="1"/>
    <col min="12298" max="12298" width="13" style="1" customWidth="1"/>
    <col min="12299" max="12299" width="4.28515625" style="1" customWidth="1"/>
    <col min="12300" max="12300" width="6.5703125" style="1" customWidth="1"/>
    <col min="12301" max="12301" width="9.140625" style="1"/>
    <col min="12302" max="12302" width="5.28515625" style="1" customWidth="1"/>
    <col min="12303" max="12303" width="5.140625" style="1" customWidth="1"/>
    <col min="12304" max="12304" width="25.5703125" style="1" customWidth="1"/>
    <col min="12305" max="12305" width="13.5703125" style="1" customWidth="1"/>
    <col min="12306" max="12306" width="13.42578125" style="1" customWidth="1"/>
    <col min="12307" max="12307" width="13.140625" style="1" customWidth="1"/>
    <col min="12308" max="12309" width="11.140625" style="1" customWidth="1"/>
    <col min="12310" max="12310" width="13.140625" style="1" customWidth="1"/>
    <col min="12311" max="12311" width="10.140625" style="1" bestFit="1" customWidth="1"/>
    <col min="12312" max="12544" width="9.140625" style="1"/>
    <col min="12545" max="12545" width="2.28515625" style="1" customWidth="1"/>
    <col min="12546" max="12547" width="1.42578125" style="1" customWidth="1"/>
    <col min="12548" max="12548" width="8.7109375" style="1" customWidth="1"/>
    <col min="12549" max="12549" width="2.140625" style="1" customWidth="1"/>
    <col min="12550" max="12550" width="3.140625" style="1" customWidth="1"/>
    <col min="12551" max="12551" width="8.7109375" style="1" customWidth="1"/>
    <col min="12552" max="12552" width="2.140625" style="1" customWidth="1"/>
    <col min="12553" max="12553" width="14.140625" style="1" customWidth="1"/>
    <col min="12554" max="12554" width="13" style="1" customWidth="1"/>
    <col min="12555" max="12555" width="4.28515625" style="1" customWidth="1"/>
    <col min="12556" max="12556" width="6.5703125" style="1" customWidth="1"/>
    <col min="12557" max="12557" width="9.140625" style="1"/>
    <col min="12558" max="12558" width="5.28515625" style="1" customWidth="1"/>
    <col min="12559" max="12559" width="5.140625" style="1" customWidth="1"/>
    <col min="12560" max="12560" width="25.5703125" style="1" customWidth="1"/>
    <col min="12561" max="12561" width="13.5703125" style="1" customWidth="1"/>
    <col min="12562" max="12562" width="13.42578125" style="1" customWidth="1"/>
    <col min="12563" max="12563" width="13.140625" style="1" customWidth="1"/>
    <col min="12564" max="12565" width="11.140625" style="1" customWidth="1"/>
    <col min="12566" max="12566" width="13.140625" style="1" customWidth="1"/>
    <col min="12567" max="12567" width="10.140625" style="1" bestFit="1" customWidth="1"/>
    <col min="12568" max="12800" width="9.140625" style="1"/>
    <col min="12801" max="12801" width="2.28515625" style="1" customWidth="1"/>
    <col min="12802" max="12803" width="1.42578125" style="1" customWidth="1"/>
    <col min="12804" max="12804" width="8.7109375" style="1" customWidth="1"/>
    <col min="12805" max="12805" width="2.140625" style="1" customWidth="1"/>
    <col min="12806" max="12806" width="3.140625" style="1" customWidth="1"/>
    <col min="12807" max="12807" width="8.7109375" style="1" customWidth="1"/>
    <col min="12808" max="12808" width="2.140625" style="1" customWidth="1"/>
    <col min="12809" max="12809" width="14.140625" style="1" customWidth="1"/>
    <col min="12810" max="12810" width="13" style="1" customWidth="1"/>
    <col min="12811" max="12811" width="4.28515625" style="1" customWidth="1"/>
    <col min="12812" max="12812" width="6.5703125" style="1" customWidth="1"/>
    <col min="12813" max="12813" width="9.140625" style="1"/>
    <col min="12814" max="12814" width="5.28515625" style="1" customWidth="1"/>
    <col min="12815" max="12815" width="5.140625" style="1" customWidth="1"/>
    <col min="12816" max="12816" width="25.5703125" style="1" customWidth="1"/>
    <col min="12817" max="12817" width="13.5703125" style="1" customWidth="1"/>
    <col min="12818" max="12818" width="13.42578125" style="1" customWidth="1"/>
    <col min="12819" max="12819" width="13.140625" style="1" customWidth="1"/>
    <col min="12820" max="12821" width="11.140625" style="1" customWidth="1"/>
    <col min="12822" max="12822" width="13.140625" style="1" customWidth="1"/>
    <col min="12823" max="12823" width="10.140625" style="1" bestFit="1" customWidth="1"/>
    <col min="12824" max="13056" width="9.140625" style="1"/>
    <col min="13057" max="13057" width="2.28515625" style="1" customWidth="1"/>
    <col min="13058" max="13059" width="1.42578125" style="1" customWidth="1"/>
    <col min="13060" max="13060" width="8.7109375" style="1" customWidth="1"/>
    <col min="13061" max="13061" width="2.140625" style="1" customWidth="1"/>
    <col min="13062" max="13062" width="3.140625" style="1" customWidth="1"/>
    <col min="13063" max="13063" width="8.7109375" style="1" customWidth="1"/>
    <col min="13064" max="13064" width="2.140625" style="1" customWidth="1"/>
    <col min="13065" max="13065" width="14.140625" style="1" customWidth="1"/>
    <col min="13066" max="13066" width="13" style="1" customWidth="1"/>
    <col min="13067" max="13067" width="4.28515625" style="1" customWidth="1"/>
    <col min="13068" max="13068" width="6.5703125" style="1" customWidth="1"/>
    <col min="13069" max="13069" width="9.140625" style="1"/>
    <col min="13070" max="13070" width="5.28515625" style="1" customWidth="1"/>
    <col min="13071" max="13071" width="5.140625" style="1" customWidth="1"/>
    <col min="13072" max="13072" width="25.5703125" style="1" customWidth="1"/>
    <col min="13073" max="13073" width="13.5703125" style="1" customWidth="1"/>
    <col min="13074" max="13074" width="13.42578125" style="1" customWidth="1"/>
    <col min="13075" max="13075" width="13.140625" style="1" customWidth="1"/>
    <col min="13076" max="13077" width="11.140625" style="1" customWidth="1"/>
    <col min="13078" max="13078" width="13.140625" style="1" customWidth="1"/>
    <col min="13079" max="13079" width="10.140625" style="1" bestFit="1" customWidth="1"/>
    <col min="13080" max="13312" width="9.140625" style="1"/>
    <col min="13313" max="13313" width="2.28515625" style="1" customWidth="1"/>
    <col min="13314" max="13315" width="1.42578125" style="1" customWidth="1"/>
    <col min="13316" max="13316" width="8.7109375" style="1" customWidth="1"/>
    <col min="13317" max="13317" width="2.140625" style="1" customWidth="1"/>
    <col min="13318" max="13318" width="3.140625" style="1" customWidth="1"/>
    <col min="13319" max="13319" width="8.7109375" style="1" customWidth="1"/>
    <col min="13320" max="13320" width="2.140625" style="1" customWidth="1"/>
    <col min="13321" max="13321" width="14.140625" style="1" customWidth="1"/>
    <col min="13322" max="13322" width="13" style="1" customWidth="1"/>
    <col min="13323" max="13323" width="4.28515625" style="1" customWidth="1"/>
    <col min="13324" max="13324" width="6.5703125" style="1" customWidth="1"/>
    <col min="13325" max="13325" width="9.140625" style="1"/>
    <col min="13326" max="13326" width="5.28515625" style="1" customWidth="1"/>
    <col min="13327" max="13327" width="5.140625" style="1" customWidth="1"/>
    <col min="13328" max="13328" width="25.5703125" style="1" customWidth="1"/>
    <col min="13329" max="13329" width="13.5703125" style="1" customWidth="1"/>
    <col min="13330" max="13330" width="13.42578125" style="1" customWidth="1"/>
    <col min="13331" max="13331" width="13.140625" style="1" customWidth="1"/>
    <col min="13332" max="13333" width="11.140625" style="1" customWidth="1"/>
    <col min="13334" max="13334" width="13.140625" style="1" customWidth="1"/>
    <col min="13335" max="13335" width="10.140625" style="1" bestFit="1" customWidth="1"/>
    <col min="13336" max="13568" width="9.140625" style="1"/>
    <col min="13569" max="13569" width="2.28515625" style="1" customWidth="1"/>
    <col min="13570" max="13571" width="1.42578125" style="1" customWidth="1"/>
    <col min="13572" max="13572" width="8.7109375" style="1" customWidth="1"/>
    <col min="13573" max="13573" width="2.140625" style="1" customWidth="1"/>
    <col min="13574" max="13574" width="3.140625" style="1" customWidth="1"/>
    <col min="13575" max="13575" width="8.7109375" style="1" customWidth="1"/>
    <col min="13576" max="13576" width="2.140625" style="1" customWidth="1"/>
    <col min="13577" max="13577" width="14.140625" style="1" customWidth="1"/>
    <col min="13578" max="13578" width="13" style="1" customWidth="1"/>
    <col min="13579" max="13579" width="4.28515625" style="1" customWidth="1"/>
    <col min="13580" max="13580" width="6.5703125" style="1" customWidth="1"/>
    <col min="13581" max="13581" width="9.140625" style="1"/>
    <col min="13582" max="13582" width="5.28515625" style="1" customWidth="1"/>
    <col min="13583" max="13583" width="5.140625" style="1" customWidth="1"/>
    <col min="13584" max="13584" width="25.5703125" style="1" customWidth="1"/>
    <col min="13585" max="13585" width="13.5703125" style="1" customWidth="1"/>
    <col min="13586" max="13586" width="13.42578125" style="1" customWidth="1"/>
    <col min="13587" max="13587" width="13.140625" style="1" customWidth="1"/>
    <col min="13588" max="13589" width="11.140625" style="1" customWidth="1"/>
    <col min="13590" max="13590" width="13.140625" style="1" customWidth="1"/>
    <col min="13591" max="13591" width="10.140625" style="1" bestFit="1" customWidth="1"/>
    <col min="13592" max="13824" width="9.140625" style="1"/>
    <col min="13825" max="13825" width="2.28515625" style="1" customWidth="1"/>
    <col min="13826" max="13827" width="1.42578125" style="1" customWidth="1"/>
    <col min="13828" max="13828" width="8.7109375" style="1" customWidth="1"/>
    <col min="13829" max="13829" width="2.140625" style="1" customWidth="1"/>
    <col min="13830" max="13830" width="3.140625" style="1" customWidth="1"/>
    <col min="13831" max="13831" width="8.7109375" style="1" customWidth="1"/>
    <col min="13832" max="13832" width="2.140625" style="1" customWidth="1"/>
    <col min="13833" max="13833" width="14.140625" style="1" customWidth="1"/>
    <col min="13834" max="13834" width="13" style="1" customWidth="1"/>
    <col min="13835" max="13835" width="4.28515625" style="1" customWidth="1"/>
    <col min="13836" max="13836" width="6.5703125" style="1" customWidth="1"/>
    <col min="13837" max="13837" width="9.140625" style="1"/>
    <col min="13838" max="13838" width="5.28515625" style="1" customWidth="1"/>
    <col min="13839" max="13839" width="5.140625" style="1" customWidth="1"/>
    <col min="13840" max="13840" width="25.5703125" style="1" customWidth="1"/>
    <col min="13841" max="13841" width="13.5703125" style="1" customWidth="1"/>
    <col min="13842" max="13842" width="13.42578125" style="1" customWidth="1"/>
    <col min="13843" max="13843" width="13.140625" style="1" customWidth="1"/>
    <col min="13844" max="13845" width="11.140625" style="1" customWidth="1"/>
    <col min="13846" max="13846" width="13.140625" style="1" customWidth="1"/>
    <col min="13847" max="13847" width="10.140625" style="1" bestFit="1" customWidth="1"/>
    <col min="13848" max="14080" width="9.140625" style="1"/>
    <col min="14081" max="14081" width="2.28515625" style="1" customWidth="1"/>
    <col min="14082" max="14083" width="1.42578125" style="1" customWidth="1"/>
    <col min="14084" max="14084" width="8.7109375" style="1" customWidth="1"/>
    <col min="14085" max="14085" width="2.140625" style="1" customWidth="1"/>
    <col min="14086" max="14086" width="3.140625" style="1" customWidth="1"/>
    <col min="14087" max="14087" width="8.7109375" style="1" customWidth="1"/>
    <col min="14088" max="14088" width="2.140625" style="1" customWidth="1"/>
    <col min="14089" max="14089" width="14.140625" style="1" customWidth="1"/>
    <col min="14090" max="14090" width="13" style="1" customWidth="1"/>
    <col min="14091" max="14091" width="4.28515625" style="1" customWidth="1"/>
    <col min="14092" max="14092" width="6.5703125" style="1" customWidth="1"/>
    <col min="14093" max="14093" width="9.140625" style="1"/>
    <col min="14094" max="14094" width="5.28515625" style="1" customWidth="1"/>
    <col min="14095" max="14095" width="5.140625" style="1" customWidth="1"/>
    <col min="14096" max="14096" width="25.5703125" style="1" customWidth="1"/>
    <col min="14097" max="14097" width="13.5703125" style="1" customWidth="1"/>
    <col min="14098" max="14098" width="13.42578125" style="1" customWidth="1"/>
    <col min="14099" max="14099" width="13.140625" style="1" customWidth="1"/>
    <col min="14100" max="14101" width="11.140625" style="1" customWidth="1"/>
    <col min="14102" max="14102" width="13.140625" style="1" customWidth="1"/>
    <col min="14103" max="14103" width="10.140625" style="1" bestFit="1" customWidth="1"/>
    <col min="14104" max="14336" width="9.140625" style="1"/>
    <col min="14337" max="14337" width="2.28515625" style="1" customWidth="1"/>
    <col min="14338" max="14339" width="1.42578125" style="1" customWidth="1"/>
    <col min="14340" max="14340" width="8.7109375" style="1" customWidth="1"/>
    <col min="14341" max="14341" width="2.140625" style="1" customWidth="1"/>
    <col min="14342" max="14342" width="3.140625" style="1" customWidth="1"/>
    <col min="14343" max="14343" width="8.7109375" style="1" customWidth="1"/>
    <col min="14344" max="14344" width="2.140625" style="1" customWidth="1"/>
    <col min="14345" max="14345" width="14.140625" style="1" customWidth="1"/>
    <col min="14346" max="14346" width="13" style="1" customWidth="1"/>
    <col min="14347" max="14347" width="4.28515625" style="1" customWidth="1"/>
    <col min="14348" max="14348" width="6.5703125" style="1" customWidth="1"/>
    <col min="14349" max="14349" width="9.140625" style="1"/>
    <col min="14350" max="14350" width="5.28515625" style="1" customWidth="1"/>
    <col min="14351" max="14351" width="5.140625" style="1" customWidth="1"/>
    <col min="14352" max="14352" width="25.5703125" style="1" customWidth="1"/>
    <col min="14353" max="14353" width="13.5703125" style="1" customWidth="1"/>
    <col min="14354" max="14354" width="13.42578125" style="1" customWidth="1"/>
    <col min="14355" max="14355" width="13.140625" style="1" customWidth="1"/>
    <col min="14356" max="14357" width="11.140625" style="1" customWidth="1"/>
    <col min="14358" max="14358" width="13.140625" style="1" customWidth="1"/>
    <col min="14359" max="14359" width="10.140625" style="1" bestFit="1" customWidth="1"/>
    <col min="14360" max="14592" width="9.140625" style="1"/>
    <col min="14593" max="14593" width="2.28515625" style="1" customWidth="1"/>
    <col min="14594" max="14595" width="1.42578125" style="1" customWidth="1"/>
    <col min="14596" max="14596" width="8.7109375" style="1" customWidth="1"/>
    <col min="14597" max="14597" width="2.140625" style="1" customWidth="1"/>
    <col min="14598" max="14598" width="3.140625" style="1" customWidth="1"/>
    <col min="14599" max="14599" width="8.7109375" style="1" customWidth="1"/>
    <col min="14600" max="14600" width="2.140625" style="1" customWidth="1"/>
    <col min="14601" max="14601" width="14.140625" style="1" customWidth="1"/>
    <col min="14602" max="14602" width="13" style="1" customWidth="1"/>
    <col min="14603" max="14603" width="4.28515625" style="1" customWidth="1"/>
    <col min="14604" max="14604" width="6.5703125" style="1" customWidth="1"/>
    <col min="14605" max="14605" width="9.140625" style="1"/>
    <col min="14606" max="14606" width="5.28515625" style="1" customWidth="1"/>
    <col min="14607" max="14607" width="5.140625" style="1" customWidth="1"/>
    <col min="14608" max="14608" width="25.5703125" style="1" customWidth="1"/>
    <col min="14609" max="14609" width="13.5703125" style="1" customWidth="1"/>
    <col min="14610" max="14610" width="13.42578125" style="1" customWidth="1"/>
    <col min="14611" max="14611" width="13.140625" style="1" customWidth="1"/>
    <col min="14612" max="14613" width="11.140625" style="1" customWidth="1"/>
    <col min="14614" max="14614" width="13.140625" style="1" customWidth="1"/>
    <col min="14615" max="14615" width="10.140625" style="1" bestFit="1" customWidth="1"/>
    <col min="14616" max="14848" width="9.140625" style="1"/>
    <col min="14849" max="14849" width="2.28515625" style="1" customWidth="1"/>
    <col min="14850" max="14851" width="1.42578125" style="1" customWidth="1"/>
    <col min="14852" max="14852" width="8.7109375" style="1" customWidth="1"/>
    <col min="14853" max="14853" width="2.140625" style="1" customWidth="1"/>
    <col min="14854" max="14854" width="3.140625" style="1" customWidth="1"/>
    <col min="14855" max="14855" width="8.7109375" style="1" customWidth="1"/>
    <col min="14856" max="14856" width="2.140625" style="1" customWidth="1"/>
    <col min="14857" max="14857" width="14.140625" style="1" customWidth="1"/>
    <col min="14858" max="14858" width="13" style="1" customWidth="1"/>
    <col min="14859" max="14859" width="4.28515625" style="1" customWidth="1"/>
    <col min="14860" max="14860" width="6.5703125" style="1" customWidth="1"/>
    <col min="14861" max="14861" width="9.140625" style="1"/>
    <col min="14862" max="14862" width="5.28515625" style="1" customWidth="1"/>
    <col min="14863" max="14863" width="5.140625" style="1" customWidth="1"/>
    <col min="14864" max="14864" width="25.5703125" style="1" customWidth="1"/>
    <col min="14865" max="14865" width="13.5703125" style="1" customWidth="1"/>
    <col min="14866" max="14866" width="13.42578125" style="1" customWidth="1"/>
    <col min="14867" max="14867" width="13.140625" style="1" customWidth="1"/>
    <col min="14868" max="14869" width="11.140625" style="1" customWidth="1"/>
    <col min="14870" max="14870" width="13.140625" style="1" customWidth="1"/>
    <col min="14871" max="14871" width="10.140625" style="1" bestFit="1" customWidth="1"/>
    <col min="14872" max="15104" width="9.140625" style="1"/>
    <col min="15105" max="15105" width="2.28515625" style="1" customWidth="1"/>
    <col min="15106" max="15107" width="1.42578125" style="1" customWidth="1"/>
    <col min="15108" max="15108" width="8.7109375" style="1" customWidth="1"/>
    <col min="15109" max="15109" width="2.140625" style="1" customWidth="1"/>
    <col min="15110" max="15110" width="3.140625" style="1" customWidth="1"/>
    <col min="15111" max="15111" width="8.7109375" style="1" customWidth="1"/>
    <col min="15112" max="15112" width="2.140625" style="1" customWidth="1"/>
    <col min="15113" max="15113" width="14.140625" style="1" customWidth="1"/>
    <col min="15114" max="15114" width="13" style="1" customWidth="1"/>
    <col min="15115" max="15115" width="4.28515625" style="1" customWidth="1"/>
    <col min="15116" max="15116" width="6.5703125" style="1" customWidth="1"/>
    <col min="15117" max="15117" width="9.140625" style="1"/>
    <col min="15118" max="15118" width="5.28515625" style="1" customWidth="1"/>
    <col min="15119" max="15119" width="5.140625" style="1" customWidth="1"/>
    <col min="15120" max="15120" width="25.5703125" style="1" customWidth="1"/>
    <col min="15121" max="15121" width="13.5703125" style="1" customWidth="1"/>
    <col min="15122" max="15122" width="13.42578125" style="1" customWidth="1"/>
    <col min="15123" max="15123" width="13.140625" style="1" customWidth="1"/>
    <col min="15124" max="15125" width="11.140625" style="1" customWidth="1"/>
    <col min="15126" max="15126" width="13.140625" style="1" customWidth="1"/>
    <col min="15127" max="15127" width="10.140625" style="1" bestFit="1" customWidth="1"/>
    <col min="15128" max="15360" width="9.140625" style="1"/>
    <col min="15361" max="15361" width="2.28515625" style="1" customWidth="1"/>
    <col min="15362" max="15363" width="1.42578125" style="1" customWidth="1"/>
    <col min="15364" max="15364" width="8.7109375" style="1" customWidth="1"/>
    <col min="15365" max="15365" width="2.140625" style="1" customWidth="1"/>
    <col min="15366" max="15366" width="3.140625" style="1" customWidth="1"/>
    <col min="15367" max="15367" width="8.7109375" style="1" customWidth="1"/>
    <col min="15368" max="15368" width="2.140625" style="1" customWidth="1"/>
    <col min="15369" max="15369" width="14.140625" style="1" customWidth="1"/>
    <col min="15370" max="15370" width="13" style="1" customWidth="1"/>
    <col min="15371" max="15371" width="4.28515625" style="1" customWidth="1"/>
    <col min="15372" max="15372" width="6.5703125" style="1" customWidth="1"/>
    <col min="15373" max="15373" width="9.140625" style="1"/>
    <col min="15374" max="15374" width="5.28515625" style="1" customWidth="1"/>
    <col min="15375" max="15375" width="5.140625" style="1" customWidth="1"/>
    <col min="15376" max="15376" width="25.5703125" style="1" customWidth="1"/>
    <col min="15377" max="15377" width="13.5703125" style="1" customWidth="1"/>
    <col min="15378" max="15378" width="13.42578125" style="1" customWidth="1"/>
    <col min="15379" max="15379" width="13.140625" style="1" customWidth="1"/>
    <col min="15380" max="15381" width="11.140625" style="1" customWidth="1"/>
    <col min="15382" max="15382" width="13.140625" style="1" customWidth="1"/>
    <col min="15383" max="15383" width="10.140625" style="1" bestFit="1" customWidth="1"/>
    <col min="15384" max="15616" width="9.140625" style="1"/>
    <col min="15617" max="15617" width="2.28515625" style="1" customWidth="1"/>
    <col min="15618" max="15619" width="1.42578125" style="1" customWidth="1"/>
    <col min="15620" max="15620" width="8.7109375" style="1" customWidth="1"/>
    <col min="15621" max="15621" width="2.140625" style="1" customWidth="1"/>
    <col min="15622" max="15622" width="3.140625" style="1" customWidth="1"/>
    <col min="15623" max="15623" width="8.7109375" style="1" customWidth="1"/>
    <col min="15624" max="15624" width="2.140625" style="1" customWidth="1"/>
    <col min="15625" max="15625" width="14.140625" style="1" customWidth="1"/>
    <col min="15626" max="15626" width="13" style="1" customWidth="1"/>
    <col min="15627" max="15627" width="4.28515625" style="1" customWidth="1"/>
    <col min="15628" max="15628" width="6.5703125" style="1" customWidth="1"/>
    <col min="15629" max="15629" width="9.140625" style="1"/>
    <col min="15630" max="15630" width="5.28515625" style="1" customWidth="1"/>
    <col min="15631" max="15631" width="5.140625" style="1" customWidth="1"/>
    <col min="15632" max="15632" width="25.5703125" style="1" customWidth="1"/>
    <col min="15633" max="15633" width="13.5703125" style="1" customWidth="1"/>
    <col min="15634" max="15634" width="13.42578125" style="1" customWidth="1"/>
    <col min="15635" max="15635" width="13.140625" style="1" customWidth="1"/>
    <col min="15636" max="15637" width="11.140625" style="1" customWidth="1"/>
    <col min="15638" max="15638" width="13.140625" style="1" customWidth="1"/>
    <col min="15639" max="15639" width="10.140625" style="1" bestFit="1" customWidth="1"/>
    <col min="15640" max="15872" width="9.140625" style="1"/>
    <col min="15873" max="15873" width="2.28515625" style="1" customWidth="1"/>
    <col min="15874" max="15875" width="1.42578125" style="1" customWidth="1"/>
    <col min="15876" max="15876" width="8.7109375" style="1" customWidth="1"/>
    <col min="15877" max="15877" width="2.140625" style="1" customWidth="1"/>
    <col min="15878" max="15878" width="3.140625" style="1" customWidth="1"/>
    <col min="15879" max="15879" width="8.7109375" style="1" customWidth="1"/>
    <col min="15880" max="15880" width="2.140625" style="1" customWidth="1"/>
    <col min="15881" max="15881" width="14.140625" style="1" customWidth="1"/>
    <col min="15882" max="15882" width="13" style="1" customWidth="1"/>
    <col min="15883" max="15883" width="4.28515625" style="1" customWidth="1"/>
    <col min="15884" max="15884" width="6.5703125" style="1" customWidth="1"/>
    <col min="15885" max="15885" width="9.140625" style="1"/>
    <col min="15886" max="15886" width="5.28515625" style="1" customWidth="1"/>
    <col min="15887" max="15887" width="5.140625" style="1" customWidth="1"/>
    <col min="15888" max="15888" width="25.5703125" style="1" customWidth="1"/>
    <col min="15889" max="15889" width="13.5703125" style="1" customWidth="1"/>
    <col min="15890" max="15890" width="13.42578125" style="1" customWidth="1"/>
    <col min="15891" max="15891" width="13.140625" style="1" customWidth="1"/>
    <col min="15892" max="15893" width="11.140625" style="1" customWidth="1"/>
    <col min="15894" max="15894" width="13.140625" style="1" customWidth="1"/>
    <col min="15895" max="15895" width="10.140625" style="1" bestFit="1" customWidth="1"/>
    <col min="15896" max="16128" width="9.140625" style="1"/>
    <col min="16129" max="16129" width="2.28515625" style="1" customWidth="1"/>
    <col min="16130" max="16131" width="1.42578125" style="1" customWidth="1"/>
    <col min="16132" max="16132" width="8.7109375" style="1" customWidth="1"/>
    <col min="16133" max="16133" width="2.140625" style="1" customWidth="1"/>
    <col min="16134" max="16134" width="3.140625" style="1" customWidth="1"/>
    <col min="16135" max="16135" width="8.7109375" style="1" customWidth="1"/>
    <col min="16136" max="16136" width="2.140625" style="1" customWidth="1"/>
    <col min="16137" max="16137" width="14.140625" style="1" customWidth="1"/>
    <col min="16138" max="16138" width="13" style="1" customWidth="1"/>
    <col min="16139" max="16139" width="4.28515625" style="1" customWidth="1"/>
    <col min="16140" max="16140" width="6.5703125" style="1" customWidth="1"/>
    <col min="16141" max="16141" width="9.140625" style="1"/>
    <col min="16142" max="16142" width="5.28515625" style="1" customWidth="1"/>
    <col min="16143" max="16143" width="5.140625" style="1" customWidth="1"/>
    <col min="16144" max="16144" width="25.5703125" style="1" customWidth="1"/>
    <col min="16145" max="16145" width="13.5703125" style="1" customWidth="1"/>
    <col min="16146" max="16146" width="13.42578125" style="1" customWidth="1"/>
    <col min="16147" max="16147" width="13.140625" style="1" customWidth="1"/>
    <col min="16148" max="16149" width="11.140625" style="1" customWidth="1"/>
    <col min="16150" max="16150" width="13.140625" style="1" customWidth="1"/>
    <col min="16151" max="16151" width="10.140625" style="1" bestFit="1" customWidth="1"/>
    <col min="16152" max="16384" width="9.140625" style="1"/>
  </cols>
  <sheetData>
    <row r="1" spans="1:22" ht="19.5" customHeight="1">
      <c r="R1" s="2"/>
      <c r="S1" s="2"/>
      <c r="T1" s="2"/>
    </row>
    <row r="2" spans="1:22">
      <c r="R2" s="2"/>
      <c r="S2" s="2"/>
      <c r="T2" s="2"/>
    </row>
    <row r="3" spans="1:22" ht="13.5">
      <c r="C3" s="3" t="s">
        <v>108</v>
      </c>
      <c r="D3" s="4"/>
      <c r="E3" s="4"/>
      <c r="F3" s="4"/>
      <c r="G3" s="4"/>
      <c r="H3" s="4"/>
      <c r="I3" s="4"/>
      <c r="J3" s="4"/>
      <c r="K3" s="4"/>
      <c r="L3" s="5"/>
      <c r="M3" s="4"/>
      <c r="N3" s="2"/>
      <c r="O3" s="2"/>
      <c r="R3" s="2"/>
      <c r="S3" s="2"/>
      <c r="T3" s="2"/>
    </row>
    <row r="5" spans="1:22" ht="23.25" customHeight="1">
      <c r="A5" s="51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3"/>
      <c r="L5" s="41" t="s">
        <v>1</v>
      </c>
      <c r="M5" s="41"/>
      <c r="N5" s="41" t="s">
        <v>2</v>
      </c>
      <c r="O5" s="41"/>
      <c r="P5" s="57" t="s">
        <v>3</v>
      </c>
      <c r="Q5" s="41" t="s">
        <v>4</v>
      </c>
      <c r="R5" s="41" t="s">
        <v>5</v>
      </c>
      <c r="S5" s="41" t="s">
        <v>6</v>
      </c>
      <c r="T5" s="41" t="s">
        <v>7</v>
      </c>
      <c r="U5" s="41" t="s">
        <v>8</v>
      </c>
      <c r="V5" s="41" t="s">
        <v>9</v>
      </c>
    </row>
    <row r="6" spans="1:22" ht="17.100000000000001" customHeight="1">
      <c r="A6" s="54"/>
      <c r="B6" s="55"/>
      <c r="C6" s="55"/>
      <c r="D6" s="55"/>
      <c r="E6" s="55"/>
      <c r="F6" s="55"/>
      <c r="G6" s="55"/>
      <c r="H6" s="55"/>
      <c r="I6" s="55"/>
      <c r="J6" s="55"/>
      <c r="K6" s="56"/>
      <c r="L6" s="41"/>
      <c r="M6" s="41"/>
      <c r="N6" s="6" t="s">
        <v>10</v>
      </c>
      <c r="O6" s="6" t="s">
        <v>11</v>
      </c>
      <c r="P6" s="57"/>
      <c r="Q6" s="41"/>
      <c r="R6" s="41"/>
      <c r="S6" s="41"/>
      <c r="T6" s="41"/>
      <c r="U6" s="41"/>
      <c r="V6" s="41"/>
    </row>
    <row r="7" spans="1:22" ht="15" customHeight="1">
      <c r="A7" s="42" t="s">
        <v>12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  <c r="P7" s="12" t="s">
        <v>13</v>
      </c>
      <c r="Q7" s="13">
        <f t="shared" ref="Q7:V9" si="0">Q11+Q15</f>
        <v>6067111.3300000001</v>
      </c>
      <c r="R7" s="13">
        <f t="shared" si="0"/>
        <v>1349983.79</v>
      </c>
      <c r="S7" s="13">
        <f t="shared" si="0"/>
        <v>3025329.52</v>
      </c>
      <c r="T7" s="13">
        <f t="shared" si="0"/>
        <v>181524.54</v>
      </c>
      <c r="U7" s="13">
        <f t="shared" si="0"/>
        <v>0</v>
      </c>
      <c r="V7" s="13">
        <f t="shared" si="0"/>
        <v>378327</v>
      </c>
    </row>
    <row r="8" spans="1:22" ht="15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14" t="s">
        <v>14</v>
      </c>
      <c r="Q8" s="13">
        <f t="shared" si="0"/>
        <v>7184459.6500000004</v>
      </c>
      <c r="R8" s="13">
        <f t="shared" si="0"/>
        <v>1567894.6400000001</v>
      </c>
      <c r="S8" s="13">
        <f t="shared" si="0"/>
        <v>3360443.41</v>
      </c>
      <c r="T8" s="13">
        <f t="shared" si="0"/>
        <v>738962.65</v>
      </c>
      <c r="U8" s="13">
        <f t="shared" si="0"/>
        <v>7110.4699999999984</v>
      </c>
      <c r="V8" s="13">
        <f t="shared" si="0"/>
        <v>1499746.62</v>
      </c>
    </row>
    <row r="9" spans="1:22" ht="1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14" t="s">
        <v>15</v>
      </c>
      <c r="Q9" s="13">
        <f t="shared" si="0"/>
        <v>3063924.9400000004</v>
      </c>
      <c r="R9" s="13">
        <f t="shared" si="0"/>
        <v>1551254.2300000002</v>
      </c>
      <c r="S9" s="13">
        <f t="shared" si="0"/>
        <v>0</v>
      </c>
      <c r="T9" s="13">
        <f t="shared" si="0"/>
        <v>0</v>
      </c>
      <c r="U9" s="13">
        <f t="shared" si="0"/>
        <v>0</v>
      </c>
      <c r="V9" s="13">
        <f t="shared" si="0"/>
        <v>1207646.55</v>
      </c>
    </row>
    <row r="10" spans="1:22" ht="15" customHeight="1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15" t="s">
        <v>16</v>
      </c>
      <c r="Q10" s="13">
        <f t="shared" ref="Q10:V10" si="1">(Q9/Q8)*100</f>
        <v>42.64656062199473</v>
      </c>
      <c r="R10" s="13">
        <f t="shared" si="1"/>
        <v>98.938678047907615</v>
      </c>
      <c r="S10" s="13">
        <f t="shared" si="1"/>
        <v>0</v>
      </c>
      <c r="T10" s="13">
        <f t="shared" si="1"/>
        <v>0</v>
      </c>
      <c r="U10" s="13">
        <f t="shared" si="1"/>
        <v>0</v>
      </c>
      <c r="V10" s="13">
        <f t="shared" si="1"/>
        <v>80.523372007999583</v>
      </c>
    </row>
    <row r="11" spans="1:22" ht="15" customHeight="1">
      <c r="A11" s="48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12" t="s">
        <v>13</v>
      </c>
      <c r="Q11" s="13">
        <f t="shared" ref="Q11:V13" si="2">Q23+Q87+Q343</f>
        <v>3131941.7299999995</v>
      </c>
      <c r="R11" s="13">
        <f t="shared" si="2"/>
        <v>981733.79</v>
      </c>
      <c r="S11" s="13">
        <f t="shared" si="2"/>
        <v>825791.92</v>
      </c>
      <c r="T11" s="13">
        <f t="shared" si="2"/>
        <v>181524.54</v>
      </c>
      <c r="U11" s="13">
        <f t="shared" si="2"/>
        <v>0</v>
      </c>
      <c r="V11" s="13">
        <f t="shared" si="2"/>
        <v>378327</v>
      </c>
    </row>
    <row r="12" spans="1:22" ht="15" customHeigh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14" t="s">
        <v>14</v>
      </c>
      <c r="Q12" s="13">
        <f t="shared" si="2"/>
        <v>4249290.05</v>
      </c>
      <c r="R12" s="13">
        <f t="shared" si="2"/>
        <v>1567675.09</v>
      </c>
      <c r="S12" s="13">
        <f t="shared" si="2"/>
        <v>1250559.72</v>
      </c>
      <c r="T12" s="13">
        <f t="shared" si="2"/>
        <v>281053.29000000004</v>
      </c>
      <c r="U12" s="13">
        <f t="shared" si="2"/>
        <v>7110.4699999999984</v>
      </c>
      <c r="V12" s="13">
        <f t="shared" si="2"/>
        <v>1499746.62</v>
      </c>
    </row>
    <row r="13" spans="1:22" ht="15" customHeight="1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14" t="s">
        <v>15</v>
      </c>
      <c r="Q13" s="13">
        <f t="shared" si="2"/>
        <v>2696323.3900000006</v>
      </c>
      <c r="R13" s="13">
        <f t="shared" si="2"/>
        <v>1551034.6800000002</v>
      </c>
      <c r="S13" s="13">
        <f t="shared" si="2"/>
        <v>0</v>
      </c>
      <c r="T13" s="13">
        <f t="shared" si="2"/>
        <v>0</v>
      </c>
      <c r="U13" s="13">
        <f t="shared" si="2"/>
        <v>0</v>
      </c>
      <c r="V13" s="13">
        <f t="shared" si="2"/>
        <v>1207646.55</v>
      </c>
    </row>
    <row r="14" spans="1:22" ht="15" customHeight="1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15" t="s">
        <v>16</v>
      </c>
      <c r="Q14" s="13">
        <f t="shared" ref="Q14:V14" si="3">(Q13/Q12)*100</f>
        <v>63.453503015168401</v>
      </c>
      <c r="R14" s="13">
        <f t="shared" si="3"/>
        <v>98.938529411729064</v>
      </c>
      <c r="S14" s="13">
        <f t="shared" si="3"/>
        <v>0</v>
      </c>
      <c r="T14" s="13">
        <f t="shared" si="3"/>
        <v>0</v>
      </c>
      <c r="U14" s="13">
        <f t="shared" si="3"/>
        <v>0</v>
      </c>
      <c r="V14" s="13">
        <f t="shared" si="3"/>
        <v>80.523372007999583</v>
      </c>
    </row>
    <row r="15" spans="1:22" ht="15" customHeight="1">
      <c r="A15" s="48" t="s">
        <v>18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12" t="s">
        <v>13</v>
      </c>
      <c r="Q15" s="13">
        <f t="shared" ref="Q15:V17" si="4">Q27+Q335</f>
        <v>2935169.6</v>
      </c>
      <c r="R15" s="13">
        <f t="shared" si="4"/>
        <v>368250</v>
      </c>
      <c r="S15" s="13">
        <f t="shared" si="4"/>
        <v>2199537.6</v>
      </c>
      <c r="T15" s="13">
        <f t="shared" si="4"/>
        <v>0</v>
      </c>
      <c r="U15" s="13">
        <f t="shared" si="4"/>
        <v>0</v>
      </c>
      <c r="V15" s="13">
        <f t="shared" si="4"/>
        <v>0</v>
      </c>
    </row>
    <row r="16" spans="1:22" ht="1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14" t="s">
        <v>14</v>
      </c>
      <c r="Q16" s="13">
        <f t="shared" si="4"/>
        <v>2935169.6</v>
      </c>
      <c r="R16" s="13">
        <f t="shared" si="4"/>
        <v>219.55</v>
      </c>
      <c r="S16" s="13">
        <f t="shared" si="4"/>
        <v>2109883.69</v>
      </c>
      <c r="T16" s="13">
        <f t="shared" si="4"/>
        <v>457909.36</v>
      </c>
      <c r="U16" s="13">
        <f t="shared" si="4"/>
        <v>0</v>
      </c>
      <c r="V16" s="13">
        <f t="shared" si="4"/>
        <v>0</v>
      </c>
    </row>
    <row r="17" spans="1:22" ht="1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14" t="s">
        <v>15</v>
      </c>
      <c r="Q17" s="13">
        <f t="shared" si="4"/>
        <v>367601.55</v>
      </c>
      <c r="R17" s="13">
        <f t="shared" si="4"/>
        <v>219.55</v>
      </c>
      <c r="S17" s="13">
        <f t="shared" si="4"/>
        <v>0</v>
      </c>
      <c r="T17" s="13">
        <f t="shared" si="4"/>
        <v>0</v>
      </c>
      <c r="U17" s="13">
        <f t="shared" si="4"/>
        <v>0</v>
      </c>
      <c r="V17" s="13">
        <f t="shared" si="4"/>
        <v>0</v>
      </c>
    </row>
    <row r="18" spans="1:22" ht="15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15" t="s">
        <v>16</v>
      </c>
      <c r="Q18" s="13">
        <f>(Q17/Q16)*100</f>
        <v>12.524030979334208</v>
      </c>
      <c r="R18" s="13">
        <f>(R17/R16)*100</f>
        <v>100</v>
      </c>
      <c r="S18" s="13">
        <f>(S17/S16)*100</f>
        <v>0</v>
      </c>
      <c r="T18" s="13">
        <v>0</v>
      </c>
      <c r="U18" s="13">
        <v>0</v>
      </c>
      <c r="V18" s="13">
        <v>0</v>
      </c>
    </row>
    <row r="19" spans="1:22" ht="15" customHeight="1">
      <c r="A19" s="70" t="s">
        <v>19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12" t="s">
        <v>13</v>
      </c>
      <c r="Q19" s="13">
        <f t="shared" ref="Q19:V21" si="5">Q23+Q27</f>
        <v>3313496.6</v>
      </c>
      <c r="R19" s="13">
        <f t="shared" si="5"/>
        <v>480363</v>
      </c>
      <c r="S19" s="13">
        <f t="shared" si="5"/>
        <v>2328501.6</v>
      </c>
      <c r="T19" s="13">
        <f t="shared" si="5"/>
        <v>137250</v>
      </c>
      <c r="U19" s="13">
        <f t="shared" si="5"/>
        <v>0</v>
      </c>
      <c r="V19" s="13">
        <f t="shared" si="5"/>
        <v>378327</v>
      </c>
    </row>
    <row r="20" spans="1:22" ht="15" customHeight="1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  <c r="P20" s="14" t="s">
        <v>14</v>
      </c>
      <c r="Q20" s="13">
        <f t="shared" si="5"/>
        <v>3969938.3</v>
      </c>
      <c r="R20" s="13">
        <f t="shared" si="5"/>
        <v>489571.20999999996</v>
      </c>
      <c r="S20" s="13">
        <f t="shared" si="5"/>
        <v>2518050.73</v>
      </c>
      <c r="T20" s="13">
        <f t="shared" si="5"/>
        <v>595159.36</v>
      </c>
      <c r="U20" s="13">
        <f t="shared" si="5"/>
        <v>0</v>
      </c>
      <c r="V20" s="13">
        <f t="shared" si="5"/>
        <v>1038840</v>
      </c>
    </row>
    <row r="21" spans="1:22" ht="15" customHeight="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14" t="s">
        <v>15</v>
      </c>
      <c r="Q21" s="13">
        <f t="shared" si="5"/>
        <v>848127.48</v>
      </c>
      <c r="R21" s="13">
        <f t="shared" si="5"/>
        <v>480745.48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746739.92999999993</v>
      </c>
    </row>
    <row r="22" spans="1:22" ht="15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  <c r="P22" s="15" t="s">
        <v>16</v>
      </c>
      <c r="Q22" s="13">
        <f>(Q21/Q20)*100</f>
        <v>21.363744620413875</v>
      </c>
      <c r="R22" s="13">
        <f>(R21/R20)*100</f>
        <v>98.197253061510708</v>
      </c>
      <c r="S22" s="13">
        <f>(S21/S20)*100</f>
        <v>0</v>
      </c>
      <c r="T22" s="13">
        <f>(T21/T20)*100</f>
        <v>0</v>
      </c>
      <c r="U22" s="13">
        <v>0</v>
      </c>
      <c r="V22" s="13">
        <f>(V21/V20)*100</f>
        <v>71.882092526279308</v>
      </c>
    </row>
    <row r="23" spans="1:22" ht="15" customHeight="1">
      <c r="A23" s="48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12" t="s">
        <v>13</v>
      </c>
      <c r="Q23" s="13">
        <f t="shared" ref="Q23:V25" si="6">Q35+Q63+Q75</f>
        <v>378327</v>
      </c>
      <c r="R23" s="13">
        <f t="shared" si="6"/>
        <v>112113</v>
      </c>
      <c r="S23" s="13">
        <f t="shared" si="6"/>
        <v>128964</v>
      </c>
      <c r="T23" s="13">
        <f t="shared" si="6"/>
        <v>137250</v>
      </c>
      <c r="U23" s="13">
        <f t="shared" si="6"/>
        <v>0</v>
      </c>
      <c r="V23" s="13">
        <f t="shared" si="6"/>
        <v>378327</v>
      </c>
    </row>
    <row r="24" spans="1:22" ht="15" customHeigh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  <c r="P24" s="14" t="s">
        <v>14</v>
      </c>
      <c r="Q24" s="13">
        <f t="shared" si="6"/>
        <v>1034768.7</v>
      </c>
      <c r="R24" s="13">
        <f t="shared" si="6"/>
        <v>489351.66</v>
      </c>
      <c r="S24" s="13">
        <f t="shared" si="6"/>
        <v>408167.04</v>
      </c>
      <c r="T24" s="13">
        <f t="shared" si="6"/>
        <v>137250</v>
      </c>
      <c r="U24" s="13">
        <f t="shared" si="6"/>
        <v>0</v>
      </c>
      <c r="V24" s="13">
        <f t="shared" si="6"/>
        <v>1038840</v>
      </c>
    </row>
    <row r="25" spans="1:22" ht="15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4" t="s">
        <v>15</v>
      </c>
      <c r="Q25" s="13">
        <f t="shared" si="6"/>
        <v>480525.93</v>
      </c>
      <c r="R25" s="13">
        <f t="shared" si="6"/>
        <v>480525.93</v>
      </c>
      <c r="S25" s="13">
        <f t="shared" si="6"/>
        <v>0</v>
      </c>
      <c r="T25" s="13">
        <f t="shared" si="6"/>
        <v>0</v>
      </c>
      <c r="U25" s="13">
        <f t="shared" si="6"/>
        <v>0</v>
      </c>
      <c r="V25" s="13">
        <f t="shared" si="6"/>
        <v>746739.92999999993</v>
      </c>
    </row>
    <row r="26" spans="1:22" ht="1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15" t="s">
        <v>16</v>
      </c>
      <c r="Q26" s="13">
        <f>(Q25/Q24)*100</f>
        <v>46.438003971322289</v>
      </c>
      <c r="R26" s="13">
        <f>(R25/R24)*100</f>
        <v>98.196444250337279</v>
      </c>
      <c r="S26" s="13">
        <f>(S25/S24)*100</f>
        <v>0</v>
      </c>
      <c r="T26" s="13">
        <f>(T25/T24)*100</f>
        <v>0</v>
      </c>
      <c r="U26" s="13" t="s">
        <v>20</v>
      </c>
      <c r="V26" s="13">
        <f>(V25/V24)*100</f>
        <v>71.882092526279308</v>
      </c>
    </row>
    <row r="27" spans="1:22" ht="15" customHeight="1">
      <c r="A27" s="48" t="s">
        <v>18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  <c r="P27" s="12" t="s">
        <v>13</v>
      </c>
      <c r="Q27" s="13">
        <f t="shared" ref="Q27:V29" si="7">Q47+Q67+Q79</f>
        <v>2935169.6</v>
      </c>
      <c r="R27" s="13">
        <f t="shared" si="7"/>
        <v>368250</v>
      </c>
      <c r="S27" s="13">
        <f t="shared" si="7"/>
        <v>2199537.6</v>
      </c>
      <c r="T27" s="13">
        <f t="shared" si="7"/>
        <v>0</v>
      </c>
      <c r="U27" s="13">
        <f t="shared" si="7"/>
        <v>0</v>
      </c>
      <c r="V27" s="13">
        <f t="shared" si="7"/>
        <v>0</v>
      </c>
    </row>
    <row r="28" spans="1:22" ht="1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14" t="s">
        <v>14</v>
      </c>
      <c r="Q28" s="13">
        <f t="shared" si="7"/>
        <v>2935169.6</v>
      </c>
      <c r="R28" s="13">
        <f t="shared" si="7"/>
        <v>219.55</v>
      </c>
      <c r="S28" s="13">
        <f t="shared" si="7"/>
        <v>2109883.69</v>
      </c>
      <c r="T28" s="13">
        <f t="shared" si="7"/>
        <v>457909.36</v>
      </c>
      <c r="U28" s="13">
        <f t="shared" si="7"/>
        <v>0</v>
      </c>
      <c r="V28" s="13">
        <f t="shared" si="7"/>
        <v>0</v>
      </c>
    </row>
    <row r="29" spans="1:22" ht="1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14" t="s">
        <v>15</v>
      </c>
      <c r="Q29" s="13">
        <f t="shared" si="7"/>
        <v>367601.55</v>
      </c>
      <c r="R29" s="13">
        <f t="shared" si="7"/>
        <v>219.55</v>
      </c>
      <c r="S29" s="13">
        <f t="shared" si="7"/>
        <v>0</v>
      </c>
      <c r="T29" s="13">
        <v>0</v>
      </c>
      <c r="U29" s="13">
        <v>0</v>
      </c>
      <c r="V29" s="13">
        <v>0</v>
      </c>
    </row>
    <row r="30" spans="1:22" ht="1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15" t="s">
        <v>16</v>
      </c>
      <c r="Q30" s="13">
        <f>(Q29/Q28)*100</f>
        <v>12.524030979334208</v>
      </c>
      <c r="R30" s="13">
        <f>(R29/R28)*100</f>
        <v>100</v>
      </c>
      <c r="S30" s="13">
        <f>(S29/S28)*100</f>
        <v>0</v>
      </c>
      <c r="T30" s="13" t="s">
        <v>20</v>
      </c>
      <c r="U30" s="13" t="s">
        <v>20</v>
      </c>
      <c r="V30" s="13" t="s">
        <v>20</v>
      </c>
    </row>
    <row r="31" spans="1:22" s="33" customFormat="1" ht="15" customHeight="1">
      <c r="A31" s="79" t="s">
        <v>21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P31" s="37" t="s">
        <v>13</v>
      </c>
      <c r="Q31" s="32">
        <f t="shared" ref="Q31:V33" si="8">Q35+Q47</f>
        <v>3313496.6</v>
      </c>
      <c r="R31" s="32">
        <f t="shared" si="8"/>
        <v>480363</v>
      </c>
      <c r="S31" s="32">
        <f t="shared" si="8"/>
        <v>2328501.6</v>
      </c>
      <c r="T31" s="32">
        <f t="shared" si="8"/>
        <v>137250</v>
      </c>
      <c r="U31" s="32">
        <f t="shared" si="8"/>
        <v>0</v>
      </c>
      <c r="V31" s="32">
        <f t="shared" si="8"/>
        <v>378327</v>
      </c>
    </row>
    <row r="32" spans="1:22" s="33" customFormat="1" ht="1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37" t="s">
        <v>14</v>
      </c>
      <c r="Q32" s="32">
        <f t="shared" si="8"/>
        <v>3969938.3</v>
      </c>
      <c r="R32" s="32">
        <f t="shared" si="8"/>
        <v>489571.20999999996</v>
      </c>
      <c r="S32" s="32">
        <f t="shared" si="8"/>
        <v>2518050.73</v>
      </c>
      <c r="T32" s="32">
        <f t="shared" si="8"/>
        <v>595159.36</v>
      </c>
      <c r="U32" s="32">
        <f t="shared" si="8"/>
        <v>0</v>
      </c>
      <c r="V32" s="32">
        <f t="shared" si="8"/>
        <v>1038840</v>
      </c>
    </row>
    <row r="33" spans="1:22" s="33" customFormat="1" ht="1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  <c r="P33" s="37" t="s">
        <v>15</v>
      </c>
      <c r="Q33" s="32">
        <f t="shared" si="8"/>
        <v>848127.48</v>
      </c>
      <c r="R33" s="32">
        <f t="shared" si="8"/>
        <v>480745.48</v>
      </c>
      <c r="S33" s="32">
        <f t="shared" si="8"/>
        <v>0</v>
      </c>
      <c r="T33" s="32">
        <f t="shared" si="8"/>
        <v>0</v>
      </c>
      <c r="U33" s="32">
        <f t="shared" si="8"/>
        <v>0</v>
      </c>
      <c r="V33" s="32">
        <f t="shared" si="8"/>
        <v>746739.92999999993</v>
      </c>
    </row>
    <row r="34" spans="1:22" s="33" customFormat="1" ht="15" customHeight="1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  <c r="P34" s="34" t="s">
        <v>16</v>
      </c>
      <c r="Q34" s="32">
        <f t="shared" ref="Q34:V34" si="9">(Q33/Q32)*100</f>
        <v>21.363744620413875</v>
      </c>
      <c r="R34" s="32">
        <f t="shared" si="9"/>
        <v>98.197253061510708</v>
      </c>
      <c r="S34" s="32">
        <f t="shared" si="9"/>
        <v>0</v>
      </c>
      <c r="T34" s="32">
        <f t="shared" si="9"/>
        <v>0</v>
      </c>
      <c r="U34" s="32" t="s">
        <v>20</v>
      </c>
      <c r="V34" s="32">
        <f t="shared" si="9"/>
        <v>71.882092526279308</v>
      </c>
    </row>
    <row r="35" spans="1:22" s="33" customFormat="1" ht="15" customHeight="1">
      <c r="A35" s="85" t="s">
        <v>17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  <c r="P35" s="37" t="s">
        <v>13</v>
      </c>
      <c r="Q35" s="32">
        <f t="shared" ref="Q35:V37" si="10">Q39+Q43</f>
        <v>378327</v>
      </c>
      <c r="R35" s="32">
        <f t="shared" si="10"/>
        <v>112113</v>
      </c>
      <c r="S35" s="32">
        <f t="shared" si="10"/>
        <v>128964</v>
      </c>
      <c r="T35" s="32">
        <f t="shared" si="10"/>
        <v>137250</v>
      </c>
      <c r="U35" s="32">
        <f t="shared" si="10"/>
        <v>0</v>
      </c>
      <c r="V35" s="32">
        <f t="shared" si="10"/>
        <v>378327</v>
      </c>
    </row>
    <row r="36" spans="1:22" s="33" customFormat="1" ht="15" customHeight="1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37" t="s">
        <v>14</v>
      </c>
      <c r="Q36" s="32">
        <f t="shared" si="10"/>
        <v>1034768.7</v>
      </c>
      <c r="R36" s="32">
        <f t="shared" si="10"/>
        <v>489351.66</v>
      </c>
      <c r="S36" s="32">
        <f t="shared" si="10"/>
        <v>408167.04</v>
      </c>
      <c r="T36" s="32">
        <f t="shared" si="10"/>
        <v>137250</v>
      </c>
      <c r="U36" s="32">
        <f t="shared" si="10"/>
        <v>0</v>
      </c>
      <c r="V36" s="32">
        <f t="shared" si="10"/>
        <v>1038840</v>
      </c>
    </row>
    <row r="37" spans="1:22" s="33" customFormat="1" ht="15" customHeight="1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37" t="s">
        <v>15</v>
      </c>
      <c r="Q37" s="32">
        <f t="shared" si="10"/>
        <v>480525.93</v>
      </c>
      <c r="R37" s="32">
        <f t="shared" si="10"/>
        <v>480525.93</v>
      </c>
      <c r="S37" s="32">
        <f t="shared" si="10"/>
        <v>0</v>
      </c>
      <c r="T37" s="32">
        <f t="shared" si="10"/>
        <v>0</v>
      </c>
      <c r="U37" s="35"/>
      <c r="V37" s="32">
        <f t="shared" si="10"/>
        <v>746739.92999999993</v>
      </c>
    </row>
    <row r="38" spans="1:22" s="33" customFormat="1" ht="15" customHeight="1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34" t="s">
        <v>16</v>
      </c>
      <c r="Q38" s="32">
        <f>(Q37/Q36)*100</f>
        <v>46.438003971322289</v>
      </c>
      <c r="R38" s="32">
        <f>(R37/R36)*100</f>
        <v>98.196444250337279</v>
      </c>
      <c r="S38" s="32">
        <f>(S37/S36)*100</f>
        <v>0</v>
      </c>
      <c r="T38" s="32">
        <f>(T37/T36)*100</f>
        <v>0</v>
      </c>
      <c r="U38" s="32">
        <v>0</v>
      </c>
      <c r="V38" s="32">
        <f>(V37/V36)*100</f>
        <v>71.882092526279308</v>
      </c>
    </row>
    <row r="39" spans="1:22" s="33" customFormat="1" ht="15" customHeight="1">
      <c r="A39" s="58" t="s">
        <v>22</v>
      </c>
      <c r="B39" s="59"/>
      <c r="C39" s="59"/>
      <c r="D39" s="59"/>
      <c r="E39" s="59"/>
      <c r="F39" s="59"/>
      <c r="G39" s="59"/>
      <c r="H39" s="59"/>
      <c r="I39" s="59"/>
      <c r="J39" s="59"/>
      <c r="K39" s="60"/>
      <c r="L39" s="58" t="s">
        <v>23</v>
      </c>
      <c r="M39" s="60"/>
      <c r="N39" s="67" t="s">
        <v>24</v>
      </c>
      <c r="O39" s="67" t="s">
        <v>25</v>
      </c>
      <c r="P39" s="37" t="s">
        <v>13</v>
      </c>
      <c r="Q39" s="32">
        <v>378327</v>
      </c>
      <c r="R39" s="32">
        <v>112113</v>
      </c>
      <c r="S39" s="32">
        <v>128964</v>
      </c>
      <c r="T39" s="32">
        <v>137250</v>
      </c>
      <c r="U39" s="32">
        <v>0</v>
      </c>
      <c r="V39" s="32">
        <v>378327</v>
      </c>
    </row>
    <row r="40" spans="1:22" s="33" customFormat="1" ht="15" customHeight="1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61"/>
      <c r="M40" s="63"/>
      <c r="N40" s="68"/>
      <c r="O40" s="68"/>
      <c r="P40" s="37" t="s">
        <v>14</v>
      </c>
      <c r="Q40" s="32">
        <v>378327</v>
      </c>
      <c r="R40" s="32">
        <v>112113</v>
      </c>
      <c r="S40" s="32">
        <v>128964</v>
      </c>
      <c r="T40" s="32">
        <v>137250</v>
      </c>
      <c r="U40" s="32">
        <v>0</v>
      </c>
      <c r="V40" s="32">
        <v>378327</v>
      </c>
    </row>
    <row r="41" spans="1:22" s="33" customFormat="1" ht="15" customHeight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61"/>
      <c r="M41" s="63"/>
      <c r="N41" s="68"/>
      <c r="O41" s="68"/>
      <c r="P41" s="37" t="s">
        <v>15</v>
      </c>
      <c r="Q41" s="32">
        <v>112113</v>
      </c>
      <c r="R41" s="32">
        <v>112113</v>
      </c>
      <c r="S41" s="32">
        <v>0</v>
      </c>
      <c r="T41" s="32">
        <v>0</v>
      </c>
      <c r="U41" s="32">
        <v>0</v>
      </c>
      <c r="V41" s="32">
        <v>378327</v>
      </c>
    </row>
    <row r="42" spans="1:22" s="33" customFormat="1" ht="15" customHeight="1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6"/>
      <c r="L42" s="64"/>
      <c r="M42" s="66"/>
      <c r="N42" s="68"/>
      <c r="O42" s="68"/>
      <c r="P42" s="36" t="s">
        <v>16</v>
      </c>
      <c r="Q42" s="32">
        <f>(Q41/Q40)*100</f>
        <v>29.633888144383036</v>
      </c>
      <c r="R42" s="32">
        <f>(R41/R40)*100</f>
        <v>100</v>
      </c>
      <c r="S42" s="32">
        <f>(S41/S40)*100</f>
        <v>0</v>
      </c>
      <c r="T42" s="32">
        <f>(T41/T40)*100</f>
        <v>0</v>
      </c>
      <c r="U42" s="32">
        <v>0</v>
      </c>
      <c r="V42" s="32">
        <v>100</v>
      </c>
    </row>
    <row r="43" spans="1:22" s="33" customFormat="1" ht="15" customHeight="1">
      <c r="A43" s="58" t="s">
        <v>26</v>
      </c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69" t="s">
        <v>27</v>
      </c>
      <c r="M43" s="69"/>
      <c r="N43" s="69" t="s">
        <v>28</v>
      </c>
      <c r="O43" s="69" t="s">
        <v>29</v>
      </c>
      <c r="P43" s="37" t="s">
        <v>13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</row>
    <row r="44" spans="1:22" s="33" customFormat="1" ht="15" customHeight="1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69"/>
      <c r="M44" s="69"/>
      <c r="N44" s="69"/>
      <c r="O44" s="69"/>
      <c r="P44" s="37" t="s">
        <v>14</v>
      </c>
      <c r="Q44" s="32">
        <v>656441.69999999995</v>
      </c>
      <c r="R44" s="32">
        <v>377238.66</v>
      </c>
      <c r="S44" s="32">
        <v>279203.03999999998</v>
      </c>
      <c r="T44" s="32">
        <v>0</v>
      </c>
      <c r="U44" s="32">
        <v>0</v>
      </c>
      <c r="V44" s="32">
        <v>660513</v>
      </c>
    </row>
    <row r="45" spans="1:22" s="33" customFormat="1" ht="15" customHeight="1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3"/>
      <c r="L45" s="69"/>
      <c r="M45" s="69"/>
      <c r="N45" s="69"/>
      <c r="O45" s="69"/>
      <c r="P45" s="37" t="s">
        <v>15</v>
      </c>
      <c r="Q45" s="32">
        <v>368412.93</v>
      </c>
      <c r="R45" s="32">
        <v>368412.93</v>
      </c>
      <c r="S45" s="32">
        <v>0</v>
      </c>
      <c r="T45" s="32">
        <v>0</v>
      </c>
      <c r="U45" s="32">
        <v>0</v>
      </c>
      <c r="V45" s="32">
        <v>368412.93</v>
      </c>
    </row>
    <row r="46" spans="1:22" s="33" customFormat="1" ht="1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6"/>
      <c r="L46" s="69"/>
      <c r="M46" s="69"/>
      <c r="N46" s="69"/>
      <c r="O46" s="69"/>
      <c r="P46" s="37" t="s">
        <v>16</v>
      </c>
      <c r="Q46" s="32">
        <f>(Q45/Q44)*100</f>
        <v>56.122718894914811</v>
      </c>
      <c r="R46" s="32">
        <f>(R45/R44)*100</f>
        <v>97.660438619944216</v>
      </c>
      <c r="S46" s="32">
        <f>(S45/S44)*100</f>
        <v>0</v>
      </c>
      <c r="T46" s="32">
        <v>0</v>
      </c>
      <c r="U46" s="32">
        <v>0</v>
      </c>
      <c r="V46" s="32">
        <f>V45/V44*100</f>
        <v>55.776787133637043</v>
      </c>
    </row>
    <row r="47" spans="1:22" s="33" customFormat="1" ht="15" customHeight="1">
      <c r="A47" s="88" t="s">
        <v>18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90"/>
      <c r="P47" s="37" t="s">
        <v>13</v>
      </c>
      <c r="Q47" s="32">
        <f t="shared" ref="Q47:V49" si="11">Q51+Q55</f>
        <v>2935169.6</v>
      </c>
      <c r="R47" s="32">
        <f t="shared" si="11"/>
        <v>368250</v>
      </c>
      <c r="S47" s="32">
        <f t="shared" si="11"/>
        <v>2199537.6</v>
      </c>
      <c r="T47" s="32">
        <f t="shared" si="11"/>
        <v>0</v>
      </c>
      <c r="U47" s="32">
        <f t="shared" si="11"/>
        <v>0</v>
      </c>
      <c r="V47" s="32">
        <f t="shared" si="11"/>
        <v>0</v>
      </c>
    </row>
    <row r="48" spans="1:22" s="33" customFormat="1" ht="15" customHeight="1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90"/>
      <c r="P48" s="37" t="s">
        <v>14</v>
      </c>
      <c r="Q48" s="32">
        <f t="shared" si="11"/>
        <v>2935169.6</v>
      </c>
      <c r="R48" s="32">
        <f t="shared" si="11"/>
        <v>219.55</v>
      </c>
      <c r="S48" s="32">
        <f t="shared" si="11"/>
        <v>2109883.69</v>
      </c>
      <c r="T48" s="32">
        <f t="shared" si="11"/>
        <v>457909.36</v>
      </c>
      <c r="U48" s="32">
        <f t="shared" si="11"/>
        <v>0</v>
      </c>
      <c r="V48" s="32">
        <f t="shared" si="11"/>
        <v>0</v>
      </c>
    </row>
    <row r="49" spans="1:22" s="33" customFormat="1" ht="15" customHeight="1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90"/>
      <c r="P49" s="37" t="s">
        <v>15</v>
      </c>
      <c r="Q49" s="32">
        <f t="shared" si="11"/>
        <v>367601.55</v>
      </c>
      <c r="R49" s="32">
        <f t="shared" si="11"/>
        <v>219.55</v>
      </c>
      <c r="S49" s="32">
        <f t="shared" si="11"/>
        <v>0</v>
      </c>
      <c r="T49" s="32">
        <f t="shared" si="11"/>
        <v>0</v>
      </c>
      <c r="U49" s="32">
        <f t="shared" si="11"/>
        <v>0</v>
      </c>
      <c r="V49" s="32">
        <f t="shared" si="11"/>
        <v>0</v>
      </c>
    </row>
    <row r="50" spans="1:22" s="33" customFormat="1" ht="15" customHeight="1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90"/>
      <c r="P50" s="37" t="s">
        <v>16</v>
      </c>
      <c r="Q50" s="32">
        <f>(Q49/Q48)*100</f>
        <v>12.524030979334208</v>
      </c>
      <c r="R50" s="32">
        <f>(R49/R48)*100</f>
        <v>100</v>
      </c>
      <c r="S50" s="32">
        <f>(S49/S48)*100</f>
        <v>0</v>
      </c>
      <c r="T50" s="32">
        <v>0</v>
      </c>
      <c r="U50" s="32">
        <v>0</v>
      </c>
      <c r="V50" s="32">
        <v>0</v>
      </c>
    </row>
    <row r="51" spans="1:22" s="33" customFormat="1" ht="15" customHeight="1">
      <c r="A51" s="91" t="s">
        <v>30</v>
      </c>
      <c r="B51" s="92"/>
      <c r="C51" s="92"/>
      <c r="D51" s="92"/>
      <c r="E51" s="92"/>
      <c r="F51" s="92"/>
      <c r="G51" s="92"/>
      <c r="H51" s="92"/>
      <c r="I51" s="92"/>
      <c r="J51" s="92"/>
      <c r="K51" s="93"/>
      <c r="L51" s="100" t="s">
        <v>31</v>
      </c>
      <c r="M51" s="100"/>
      <c r="N51" s="69" t="s">
        <v>24</v>
      </c>
      <c r="O51" s="69" t="s">
        <v>29</v>
      </c>
      <c r="P51" s="37" t="s">
        <v>13</v>
      </c>
      <c r="Q51" s="32">
        <v>595785</v>
      </c>
      <c r="R51" s="32">
        <v>368250</v>
      </c>
      <c r="S51" s="32">
        <v>227310</v>
      </c>
      <c r="T51" s="32">
        <v>0</v>
      </c>
      <c r="U51" s="32">
        <v>0</v>
      </c>
      <c r="V51" s="32">
        <v>0</v>
      </c>
    </row>
    <row r="52" spans="1:22" s="33" customFormat="1" ht="15" customHeight="1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6"/>
      <c r="L52" s="100"/>
      <c r="M52" s="100"/>
      <c r="N52" s="69"/>
      <c r="O52" s="69"/>
      <c r="P52" s="37" t="s">
        <v>14</v>
      </c>
      <c r="Q52" s="32">
        <v>595785</v>
      </c>
      <c r="R52" s="32">
        <v>219.55</v>
      </c>
      <c r="S52" s="32">
        <v>137656.09</v>
      </c>
      <c r="T52" s="32">
        <v>457909.36</v>
      </c>
      <c r="U52" s="32">
        <v>0</v>
      </c>
      <c r="V52" s="32">
        <v>0</v>
      </c>
    </row>
    <row r="53" spans="1:22" s="33" customFormat="1" ht="15" customHeight="1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6"/>
      <c r="L53" s="100"/>
      <c r="M53" s="100"/>
      <c r="N53" s="69"/>
      <c r="O53" s="69"/>
      <c r="P53" s="37" t="s">
        <v>15</v>
      </c>
      <c r="Q53" s="32">
        <v>444.55</v>
      </c>
      <c r="R53" s="32">
        <v>219.55</v>
      </c>
      <c r="S53" s="32">
        <v>0</v>
      </c>
      <c r="T53" s="32">
        <v>0</v>
      </c>
      <c r="U53" s="32">
        <v>0</v>
      </c>
      <c r="V53" s="32">
        <v>0</v>
      </c>
    </row>
    <row r="54" spans="1:22" s="33" customFormat="1" ht="15" customHeight="1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9"/>
      <c r="L54" s="100"/>
      <c r="M54" s="100"/>
      <c r="N54" s="69"/>
      <c r="O54" s="69"/>
      <c r="P54" s="37" t="s">
        <v>16</v>
      </c>
      <c r="Q54" s="32">
        <f>(Q53/Q52)*100</f>
        <v>7.4615842963485154E-2</v>
      </c>
      <c r="R54" s="32">
        <f>(R53/R52)*100</f>
        <v>100</v>
      </c>
      <c r="S54" s="32">
        <f>(S53/S52)*100</f>
        <v>0</v>
      </c>
      <c r="T54" s="32">
        <v>0</v>
      </c>
      <c r="U54" s="32">
        <v>0</v>
      </c>
      <c r="V54" s="32">
        <v>0</v>
      </c>
    </row>
    <row r="55" spans="1:22" s="33" customFormat="1" ht="15" customHeight="1">
      <c r="A55" s="58" t="s">
        <v>32</v>
      </c>
      <c r="B55" s="59"/>
      <c r="C55" s="59"/>
      <c r="D55" s="59"/>
      <c r="E55" s="59"/>
      <c r="F55" s="59"/>
      <c r="G55" s="59"/>
      <c r="H55" s="59"/>
      <c r="I55" s="59"/>
      <c r="J55" s="59"/>
      <c r="K55" s="60"/>
      <c r="L55" s="100" t="s">
        <v>31</v>
      </c>
      <c r="M55" s="100"/>
      <c r="N55" s="69" t="s">
        <v>24</v>
      </c>
      <c r="O55" s="69" t="s">
        <v>29</v>
      </c>
      <c r="P55" s="37" t="s">
        <v>13</v>
      </c>
      <c r="Q55" s="32">
        <v>2339384.6</v>
      </c>
      <c r="R55" s="32">
        <v>0</v>
      </c>
      <c r="S55" s="32">
        <v>1972227.6</v>
      </c>
      <c r="T55" s="32">
        <v>0</v>
      </c>
      <c r="U55" s="32">
        <v>0</v>
      </c>
      <c r="V55" s="32">
        <v>0</v>
      </c>
    </row>
    <row r="56" spans="1:22" s="33" customFormat="1" ht="15" customHeight="1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3"/>
      <c r="L56" s="100"/>
      <c r="M56" s="100"/>
      <c r="N56" s="69"/>
      <c r="O56" s="69"/>
      <c r="P56" s="37" t="s">
        <v>14</v>
      </c>
      <c r="Q56" s="32">
        <v>2339384.6</v>
      </c>
      <c r="R56" s="32">
        <v>0</v>
      </c>
      <c r="S56" s="32">
        <v>1972227.6</v>
      </c>
      <c r="T56" s="32">
        <v>0</v>
      </c>
      <c r="U56" s="32">
        <v>0</v>
      </c>
      <c r="V56" s="32">
        <v>0</v>
      </c>
    </row>
    <row r="57" spans="1:22" s="33" customFormat="1" ht="15" customHeight="1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3"/>
      <c r="L57" s="100"/>
      <c r="M57" s="100"/>
      <c r="N57" s="69"/>
      <c r="O57" s="69"/>
      <c r="P57" s="37" t="s">
        <v>15</v>
      </c>
      <c r="Q57" s="32">
        <v>367157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</row>
    <row r="58" spans="1:22" s="33" customFormat="1" ht="1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3"/>
      <c r="L58" s="100"/>
      <c r="M58" s="100"/>
      <c r="N58" s="69"/>
      <c r="O58" s="69"/>
      <c r="P58" s="37" t="s">
        <v>16</v>
      </c>
      <c r="Q58" s="32">
        <f>(Q57/Q56)*100</f>
        <v>15.694597630505047</v>
      </c>
      <c r="R58" s="32">
        <v>0</v>
      </c>
      <c r="S58" s="32">
        <f>(S57/S56)*100</f>
        <v>0</v>
      </c>
      <c r="T58" s="32">
        <v>0</v>
      </c>
      <c r="U58" s="32">
        <v>0</v>
      </c>
      <c r="V58" s="32">
        <v>0</v>
      </c>
    </row>
    <row r="59" spans="1:22" ht="15" customHeight="1">
      <c r="A59" s="73" t="s">
        <v>33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5"/>
      <c r="P59" s="12" t="s">
        <v>13</v>
      </c>
      <c r="Q59" s="13"/>
      <c r="R59" s="16"/>
      <c r="S59" s="13"/>
      <c r="T59" s="13"/>
      <c r="U59" s="13"/>
      <c r="V59" s="13"/>
    </row>
    <row r="60" spans="1:22" ht="15" customHeight="1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5"/>
      <c r="P60" s="12" t="s">
        <v>34</v>
      </c>
      <c r="Q60" s="13"/>
      <c r="R60" s="16"/>
      <c r="S60" s="13"/>
      <c r="T60" s="13"/>
      <c r="U60" s="13"/>
      <c r="V60" s="13"/>
    </row>
    <row r="61" spans="1:22" ht="15" customHeight="1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5"/>
      <c r="P61" s="12" t="s">
        <v>35</v>
      </c>
      <c r="Q61" s="13"/>
      <c r="R61" s="16"/>
      <c r="S61" s="13"/>
      <c r="T61" s="13"/>
      <c r="U61" s="13"/>
      <c r="V61" s="13"/>
    </row>
    <row r="62" spans="1:22" ht="15" customHeight="1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8"/>
      <c r="P62" s="17" t="s">
        <v>16</v>
      </c>
      <c r="Q62" s="13" t="e">
        <f>(Q61/Q60)*100</f>
        <v>#DIV/0!</v>
      </c>
      <c r="R62" s="16"/>
      <c r="S62" s="13"/>
      <c r="T62" s="13"/>
      <c r="U62" s="13"/>
      <c r="V62" s="13"/>
    </row>
    <row r="63" spans="1:22" ht="15" customHeight="1">
      <c r="A63" s="48" t="s">
        <v>17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  <c r="P63" s="12" t="s">
        <v>13</v>
      </c>
      <c r="Q63" s="13"/>
      <c r="R63" s="16"/>
      <c r="S63" s="13"/>
      <c r="T63" s="13"/>
      <c r="U63" s="13"/>
      <c r="V63" s="13"/>
    </row>
    <row r="64" spans="1:22" ht="15" customHeight="1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  <c r="P64" s="12" t="s">
        <v>34</v>
      </c>
      <c r="Q64" s="13"/>
      <c r="R64" s="16"/>
      <c r="S64" s="13"/>
      <c r="T64" s="13"/>
      <c r="U64" s="13"/>
      <c r="V64" s="13"/>
    </row>
    <row r="65" spans="1:22" ht="15" customHeight="1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P65" s="12" t="s">
        <v>35</v>
      </c>
      <c r="Q65" s="13"/>
      <c r="R65" s="16"/>
      <c r="S65" s="13"/>
      <c r="T65" s="13"/>
      <c r="U65" s="13"/>
      <c r="V65" s="13"/>
    </row>
    <row r="66" spans="1:22" ht="15" customHeight="1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17" t="s">
        <v>16</v>
      </c>
      <c r="Q66" s="13" t="e">
        <f>(Q65/Q64)*100</f>
        <v>#DIV/0!</v>
      </c>
      <c r="R66" s="16"/>
      <c r="S66" s="13"/>
      <c r="T66" s="13"/>
      <c r="U66" s="13"/>
      <c r="V66" s="13"/>
    </row>
    <row r="67" spans="1:22" ht="15" customHeight="1">
      <c r="A67" s="48" t="s">
        <v>18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12" t="s">
        <v>13</v>
      </c>
      <c r="Q67" s="13"/>
      <c r="R67" s="16"/>
      <c r="S67" s="13"/>
      <c r="T67" s="13"/>
      <c r="U67" s="13"/>
      <c r="V67" s="13"/>
    </row>
    <row r="68" spans="1:22" ht="15" customHeight="1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  <c r="P68" s="12" t="s">
        <v>34</v>
      </c>
      <c r="Q68" s="13"/>
      <c r="R68" s="16"/>
      <c r="S68" s="13"/>
      <c r="T68" s="13"/>
      <c r="U68" s="13"/>
      <c r="V68" s="13"/>
    </row>
    <row r="69" spans="1:22" ht="15" customHeight="1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  <c r="P69" s="12" t="s">
        <v>35</v>
      </c>
      <c r="Q69" s="13"/>
      <c r="R69" s="16"/>
      <c r="S69" s="13"/>
      <c r="T69" s="13"/>
      <c r="U69" s="13"/>
      <c r="V69" s="13"/>
    </row>
    <row r="70" spans="1:22" ht="15" customHeight="1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17" t="s">
        <v>16</v>
      </c>
      <c r="Q70" s="13" t="e">
        <f>(Q69/Q68)*100</f>
        <v>#DIV/0!</v>
      </c>
      <c r="R70" s="16"/>
      <c r="S70" s="13"/>
      <c r="T70" s="13"/>
      <c r="U70" s="13"/>
      <c r="V70" s="13"/>
    </row>
    <row r="71" spans="1:22" ht="15" customHeight="1">
      <c r="A71" s="70" t="s">
        <v>36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  <c r="P71" s="12" t="s">
        <v>13</v>
      </c>
      <c r="Q71" s="13"/>
      <c r="R71" s="16"/>
      <c r="S71" s="13"/>
      <c r="T71" s="13"/>
      <c r="U71" s="13"/>
      <c r="V71" s="13"/>
    </row>
    <row r="72" spans="1:22" ht="15" customHeight="1">
      <c r="A72" s="73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5"/>
      <c r="P72" s="12" t="s">
        <v>34</v>
      </c>
      <c r="Q72" s="13"/>
      <c r="R72" s="16"/>
      <c r="S72" s="13"/>
      <c r="T72" s="13"/>
      <c r="U72" s="13"/>
      <c r="V72" s="13"/>
    </row>
    <row r="73" spans="1:22" ht="15" customHeight="1">
      <c r="A73" s="73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  <c r="P73" s="12" t="s">
        <v>35</v>
      </c>
      <c r="Q73" s="13"/>
      <c r="R73" s="16"/>
      <c r="S73" s="13"/>
      <c r="T73" s="13"/>
      <c r="U73" s="13"/>
      <c r="V73" s="13"/>
    </row>
    <row r="74" spans="1:22" ht="15" customHeight="1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8"/>
      <c r="P74" s="17" t="s">
        <v>16</v>
      </c>
      <c r="Q74" s="13" t="e">
        <f>(Q73/Q72)*100</f>
        <v>#DIV/0!</v>
      </c>
      <c r="R74" s="16"/>
      <c r="S74" s="13"/>
      <c r="T74" s="13"/>
      <c r="U74" s="13"/>
      <c r="V74" s="13"/>
    </row>
    <row r="75" spans="1:22" ht="15" customHeight="1">
      <c r="A75" s="48" t="s">
        <v>17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0"/>
      <c r="P75" s="12" t="s">
        <v>13</v>
      </c>
      <c r="Q75" s="13"/>
      <c r="R75" s="16"/>
      <c r="S75" s="13"/>
      <c r="T75" s="13"/>
      <c r="U75" s="13"/>
      <c r="V75" s="13"/>
    </row>
    <row r="76" spans="1:22" ht="15" customHeight="1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  <c r="P76" s="12" t="s">
        <v>34</v>
      </c>
      <c r="Q76" s="13"/>
      <c r="R76" s="16"/>
      <c r="S76" s="13"/>
      <c r="T76" s="13"/>
      <c r="U76" s="13"/>
      <c r="V76" s="13"/>
    </row>
    <row r="77" spans="1:22" ht="1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  <c r="P77" s="12" t="s">
        <v>35</v>
      </c>
      <c r="Q77" s="13"/>
      <c r="R77" s="16"/>
      <c r="S77" s="13"/>
      <c r="T77" s="13"/>
      <c r="U77" s="13"/>
      <c r="V77" s="13"/>
    </row>
    <row r="78" spans="1:22" ht="15" customHeight="1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  <c r="P78" s="17" t="s">
        <v>16</v>
      </c>
      <c r="Q78" s="13" t="e">
        <f>(Q77/Q76)*100</f>
        <v>#DIV/0!</v>
      </c>
      <c r="R78" s="16"/>
      <c r="S78" s="13"/>
      <c r="T78" s="13"/>
      <c r="U78" s="13"/>
      <c r="V78" s="13"/>
    </row>
    <row r="79" spans="1:22" ht="15" customHeight="1">
      <c r="A79" s="48" t="s">
        <v>18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  <c r="P79" s="12" t="s">
        <v>13</v>
      </c>
      <c r="Q79" s="13"/>
      <c r="R79" s="16"/>
      <c r="S79" s="13"/>
      <c r="T79" s="13"/>
      <c r="U79" s="13"/>
      <c r="V79" s="13"/>
    </row>
    <row r="80" spans="1:22" ht="15" customHeight="1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4"/>
      <c r="P80" s="12" t="s">
        <v>34</v>
      </c>
      <c r="Q80" s="13"/>
      <c r="R80" s="16"/>
      <c r="S80" s="13"/>
      <c r="T80" s="13"/>
      <c r="U80" s="13"/>
      <c r="V80" s="13"/>
    </row>
    <row r="81" spans="1:22" ht="15" customHeight="1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12" t="s">
        <v>35</v>
      </c>
      <c r="Q81" s="13"/>
      <c r="R81" s="16"/>
      <c r="S81" s="13"/>
      <c r="T81" s="13"/>
      <c r="U81" s="13"/>
      <c r="V81" s="13"/>
    </row>
    <row r="82" spans="1:22" ht="15" customHeight="1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17" t="s">
        <v>16</v>
      </c>
      <c r="Q82" s="13" t="e">
        <f>(Q81/Q80)*100</f>
        <v>#DIV/0!</v>
      </c>
      <c r="R82" s="16"/>
      <c r="S82" s="13"/>
      <c r="T82" s="13"/>
      <c r="U82" s="13"/>
      <c r="V82" s="13"/>
    </row>
    <row r="83" spans="1:22" ht="15" customHeight="1">
      <c r="A83" s="70" t="s">
        <v>37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2"/>
      <c r="P83" s="12" t="s">
        <v>13</v>
      </c>
      <c r="Q83" s="13">
        <f t="shared" ref="Q83:V85" si="12">Q87+Q335</f>
        <v>2753614.7299999995</v>
      </c>
      <c r="R83" s="13">
        <f t="shared" si="12"/>
        <v>869620.79</v>
      </c>
      <c r="S83" s="13">
        <f t="shared" si="12"/>
        <v>696827.92</v>
      </c>
      <c r="T83" s="13">
        <f t="shared" si="12"/>
        <v>44274.54</v>
      </c>
      <c r="U83" s="13">
        <f t="shared" si="12"/>
        <v>0</v>
      </c>
      <c r="V83" s="13">
        <f t="shared" si="12"/>
        <v>0</v>
      </c>
    </row>
    <row r="84" spans="1:22" ht="15" customHeight="1">
      <c r="A84" s="73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5"/>
      <c r="P84" s="14" t="s">
        <v>14</v>
      </c>
      <c r="Q84" s="13">
        <f t="shared" si="12"/>
        <v>3214521.35</v>
      </c>
      <c r="R84" s="13">
        <f t="shared" si="12"/>
        <v>1078323.4300000002</v>
      </c>
      <c r="S84" s="13">
        <f t="shared" si="12"/>
        <v>842392.68</v>
      </c>
      <c r="T84" s="13">
        <f t="shared" si="12"/>
        <v>143803.29000000004</v>
      </c>
      <c r="U84" s="13">
        <f t="shared" si="12"/>
        <v>7110.4699999999984</v>
      </c>
      <c r="V84" s="13">
        <f t="shared" si="12"/>
        <v>460906.62000000017</v>
      </c>
    </row>
    <row r="85" spans="1:22" ht="15" customHeight="1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5"/>
      <c r="P85" s="14" t="s">
        <v>15</v>
      </c>
      <c r="Q85" s="13">
        <f t="shared" si="12"/>
        <v>2215797.4600000004</v>
      </c>
      <c r="R85" s="13">
        <f t="shared" si="12"/>
        <v>1070508.7500000002</v>
      </c>
      <c r="S85" s="13">
        <f t="shared" si="12"/>
        <v>0</v>
      </c>
      <c r="T85" s="13">
        <f t="shared" si="12"/>
        <v>0</v>
      </c>
      <c r="U85" s="13">
        <f t="shared" si="12"/>
        <v>0</v>
      </c>
      <c r="V85" s="13">
        <f t="shared" si="12"/>
        <v>460906.62000000017</v>
      </c>
    </row>
    <row r="86" spans="1:22" ht="15" customHeight="1">
      <c r="A86" s="76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8"/>
      <c r="P86" s="15" t="s">
        <v>16</v>
      </c>
      <c r="Q86" s="13">
        <f t="shared" ref="Q86:V86" si="13">(Q85/Q84)*100</f>
        <v>68.930867732454175</v>
      </c>
      <c r="R86" s="13">
        <f t="shared" si="13"/>
        <v>99.275293498908766</v>
      </c>
      <c r="S86" s="13">
        <f t="shared" si="13"/>
        <v>0</v>
      </c>
      <c r="T86" s="13">
        <f t="shared" si="13"/>
        <v>0</v>
      </c>
      <c r="U86" s="13">
        <f t="shared" si="13"/>
        <v>0</v>
      </c>
      <c r="V86" s="13">
        <f t="shared" si="13"/>
        <v>100</v>
      </c>
    </row>
    <row r="87" spans="1:22" ht="15" customHeight="1">
      <c r="A87" s="48" t="s">
        <v>17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0"/>
      <c r="P87" s="12" t="s">
        <v>13</v>
      </c>
      <c r="Q87" s="13">
        <f t="shared" ref="Q87:V87" si="14">Q91+Q95+Q99+Q103+Q107+Q111+Q115+Q119+Q123+Q127+Q131+Q135+Q139+Q143+Q147+Q291+Q295+Q151+Q155+Q159+Q163+Q167+Q171+Q175+Q179+Q183+Q187+Q191+Q195+Q199+Q203+Q207+Q211+Q215+Q219+Q223+Q227+Q231+Q235+Q239+Q243+Q247+Q251+Q255+Q259+Q263+Q267+Q271+Q275+Q279+Q283+Q287+Q299+Q303+Q307+Q311+Q315+Q319+Q323+Q331</f>
        <v>2753614.7299999995</v>
      </c>
      <c r="R87" s="13">
        <f t="shared" si="14"/>
        <v>869620.79</v>
      </c>
      <c r="S87" s="13">
        <f t="shared" si="14"/>
        <v>696827.92</v>
      </c>
      <c r="T87" s="13">
        <f t="shared" si="14"/>
        <v>44274.54</v>
      </c>
      <c r="U87" s="13">
        <f t="shared" si="14"/>
        <v>0</v>
      </c>
      <c r="V87" s="13">
        <f t="shared" si="14"/>
        <v>0</v>
      </c>
    </row>
    <row r="88" spans="1:22" ht="15" customHeight="1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4"/>
      <c r="P88" s="14" t="s">
        <v>14</v>
      </c>
      <c r="Q88" s="13">
        <f>Q92+Q96+Q100+Q104+Q108+Q112+Q116+Q120+Q124+Q128+Q132+Q136+Q140+Q144+Q148+Q292+Q296+Q152+Q156+Q160+Q164+Q168+Q172+Q176+Q180+Q184+Q188+Q192+Q196+Q200+Q204+Q208+Q212+Q216+Q220+Q224+Q228+Q232+Q236+Q240+Q244+Q248+Q252+Q256+Q260+Q264+Q268+Q272+Q276+Q280+Q284+Q288+Q300+Q304+Q308+Q312+Q316+Q320+Q324+Q332+Q328</f>
        <v>3214521.35</v>
      </c>
      <c r="R88" s="13">
        <f t="shared" ref="R88:V89" si="15">R92+R96+R100+R104+R108+R112+R116+R120+R124+R128+R132+R136+R140+R144+R148+R292+R296+R152+R156+R160+R164+R168+R172+R176+R180+R184+R188+R192+R196+R200+R204+R208+R212+R216+R220+R224+R228+R232+R236+R240+R244+R248+R252+R256+R260+R264+R268+R272+R276+R280+R284+R288+R300+R304+R308+R312+R316+R320+R324+R332+R328</f>
        <v>1078323.4300000002</v>
      </c>
      <c r="S88" s="13">
        <f t="shared" si="15"/>
        <v>842392.68</v>
      </c>
      <c r="T88" s="13">
        <f t="shared" si="15"/>
        <v>143803.29000000004</v>
      </c>
      <c r="U88" s="13">
        <f t="shared" si="15"/>
        <v>7110.4699999999984</v>
      </c>
      <c r="V88" s="13">
        <f t="shared" si="15"/>
        <v>460906.62000000017</v>
      </c>
    </row>
    <row r="89" spans="1:22" ht="15" customHeight="1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4"/>
      <c r="P89" s="14" t="s">
        <v>15</v>
      </c>
      <c r="Q89" s="13">
        <f>Q93+Q97+Q101+Q105+Q109+Q113+Q117+Q121+Q125+Q129+Q133+Q137+Q141+Q145+Q149+Q293+Q297+Q153+Q157+Q161+Q165+Q169+Q173+Q177+Q181+Q185+Q189+Q193+Q197+Q201+Q205+Q209+Q213+Q217+Q221+Q225+Q229+Q233+Q237+Q241+Q245+Q249+Q253+Q257+Q261+Q265+Q269+Q273+Q277+Q281+Q285+Q289+Q301+Q305+Q309+Q313+Q317+Q321+Q325+Q333+Q329</f>
        <v>2215797.4600000004</v>
      </c>
      <c r="R89" s="13">
        <f t="shared" si="15"/>
        <v>1070508.7500000002</v>
      </c>
      <c r="S89" s="13">
        <f t="shared" si="15"/>
        <v>0</v>
      </c>
      <c r="T89" s="13">
        <f t="shared" si="15"/>
        <v>0</v>
      </c>
      <c r="U89" s="13">
        <f t="shared" si="15"/>
        <v>0</v>
      </c>
      <c r="V89" s="13">
        <f t="shared" si="15"/>
        <v>460906.62000000017</v>
      </c>
    </row>
    <row r="90" spans="1:22" ht="15" customHeight="1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6"/>
      <c r="M90" s="46"/>
      <c r="N90" s="46"/>
      <c r="O90" s="47"/>
      <c r="P90" s="15" t="s">
        <v>16</v>
      </c>
      <c r="Q90" s="13">
        <f t="shared" ref="Q90:V90" si="16">(Q89/Q88)*100</f>
        <v>68.930867732454175</v>
      </c>
      <c r="R90" s="13">
        <f t="shared" si="16"/>
        <v>99.275293498908766</v>
      </c>
      <c r="S90" s="13">
        <f t="shared" si="16"/>
        <v>0</v>
      </c>
      <c r="T90" s="13">
        <f t="shared" si="16"/>
        <v>0</v>
      </c>
      <c r="U90" s="13">
        <f t="shared" si="16"/>
        <v>0</v>
      </c>
      <c r="V90" s="13">
        <f t="shared" si="16"/>
        <v>100</v>
      </c>
    </row>
    <row r="91" spans="1:22" s="20" customFormat="1" ht="15" customHeight="1">
      <c r="A91" s="38" t="s">
        <v>38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103" t="s">
        <v>39</v>
      </c>
      <c r="M91" s="104"/>
      <c r="N91" s="108" t="s">
        <v>28</v>
      </c>
      <c r="O91" s="111" t="s">
        <v>25</v>
      </c>
      <c r="P91" s="18" t="s">
        <v>13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</row>
    <row r="92" spans="1:22" s="20" customFormat="1" ht="1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103"/>
      <c r="M92" s="104"/>
      <c r="N92" s="108"/>
      <c r="O92" s="111"/>
      <c r="P92" s="14" t="s">
        <v>14</v>
      </c>
      <c r="Q92" s="19">
        <v>2383.7399999999998</v>
      </c>
      <c r="R92" s="19">
        <v>701.1</v>
      </c>
      <c r="S92" s="19">
        <v>841.32</v>
      </c>
      <c r="T92" s="19">
        <v>841.32</v>
      </c>
      <c r="U92" s="19">
        <v>0</v>
      </c>
      <c r="V92" s="19">
        <v>2383.7399999999998</v>
      </c>
    </row>
    <row r="93" spans="1:22" s="20" customFormat="1" ht="1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103"/>
      <c r="M93" s="104"/>
      <c r="N93" s="108"/>
      <c r="O93" s="111"/>
      <c r="P93" s="14" t="s">
        <v>15</v>
      </c>
      <c r="Q93" s="19">
        <v>701.1</v>
      </c>
      <c r="R93" s="19">
        <v>701.1</v>
      </c>
      <c r="S93" s="19">
        <v>0</v>
      </c>
      <c r="T93" s="19">
        <v>0</v>
      </c>
      <c r="U93" s="19">
        <v>0</v>
      </c>
      <c r="V93" s="19">
        <v>2383.7399999999998</v>
      </c>
    </row>
    <row r="94" spans="1:22" s="20" customFormat="1" ht="1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105"/>
      <c r="M94" s="106"/>
      <c r="N94" s="109"/>
      <c r="O94" s="112"/>
      <c r="P94" s="21" t="s">
        <v>16</v>
      </c>
      <c r="Q94" s="19">
        <f t="shared" ref="Q94:V94" si="17">(Q93/Q92)*100</f>
        <v>29.411764705882355</v>
      </c>
      <c r="R94" s="19">
        <f t="shared" si="17"/>
        <v>100</v>
      </c>
      <c r="S94" s="19">
        <f t="shared" si="17"/>
        <v>0</v>
      </c>
      <c r="T94" s="19">
        <f t="shared" si="17"/>
        <v>0</v>
      </c>
      <c r="U94" s="19">
        <v>0</v>
      </c>
      <c r="V94" s="19">
        <f t="shared" si="17"/>
        <v>100</v>
      </c>
    </row>
    <row r="95" spans="1:22" s="20" customFormat="1" ht="15" customHeight="1">
      <c r="A95" s="38" t="s">
        <v>40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101" t="s">
        <v>41</v>
      </c>
      <c r="M95" s="102"/>
      <c r="N95" s="107" t="s">
        <v>28</v>
      </c>
      <c r="O95" s="110" t="s">
        <v>42</v>
      </c>
      <c r="P95" s="18" t="s">
        <v>13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</row>
    <row r="96" spans="1:22" s="20" customFormat="1" ht="1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103"/>
      <c r="M96" s="104"/>
      <c r="N96" s="108"/>
      <c r="O96" s="111"/>
      <c r="P96" s="14" t="s">
        <v>14</v>
      </c>
      <c r="Q96" s="19">
        <v>1726.92</v>
      </c>
      <c r="R96" s="19">
        <v>527.66999999999996</v>
      </c>
      <c r="S96" s="19">
        <v>575.64</v>
      </c>
      <c r="T96" s="19">
        <v>575.64</v>
      </c>
      <c r="U96" s="19">
        <v>47.97</v>
      </c>
      <c r="V96" s="19">
        <v>1726.92</v>
      </c>
    </row>
    <row r="97" spans="1:22" s="20" customFormat="1" ht="1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103"/>
      <c r="M97" s="104"/>
      <c r="N97" s="108"/>
      <c r="O97" s="111"/>
      <c r="P97" s="14" t="s">
        <v>15</v>
      </c>
      <c r="Q97" s="19">
        <f>R97</f>
        <v>527.66999999999996</v>
      </c>
      <c r="R97" s="19">
        <v>527.66999999999996</v>
      </c>
      <c r="S97" s="19">
        <v>0</v>
      </c>
      <c r="T97" s="19">
        <v>0</v>
      </c>
      <c r="U97" s="19">
        <v>0</v>
      </c>
      <c r="V97" s="19">
        <v>1726.92</v>
      </c>
    </row>
    <row r="98" spans="1:22" s="20" customFormat="1" ht="1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105"/>
      <c r="M98" s="106"/>
      <c r="N98" s="109"/>
      <c r="O98" s="112"/>
      <c r="P98" s="21" t="s">
        <v>16</v>
      </c>
      <c r="Q98" s="19">
        <f t="shared" ref="Q98:V98" si="18">(Q97/Q96)*100</f>
        <v>30.555555555555554</v>
      </c>
      <c r="R98" s="19">
        <f t="shared" si="18"/>
        <v>100</v>
      </c>
      <c r="S98" s="19">
        <f t="shared" si="18"/>
        <v>0</v>
      </c>
      <c r="T98" s="19">
        <f t="shared" si="18"/>
        <v>0</v>
      </c>
      <c r="U98" s="19">
        <f t="shared" si="18"/>
        <v>0</v>
      </c>
      <c r="V98" s="19">
        <f t="shared" si="18"/>
        <v>100</v>
      </c>
    </row>
    <row r="99" spans="1:22" s="20" customFormat="1" ht="14.1" customHeight="1">
      <c r="A99" s="38" t="s">
        <v>43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101" t="s">
        <v>31</v>
      </c>
      <c r="M99" s="102"/>
      <c r="N99" s="107" t="s">
        <v>28</v>
      </c>
      <c r="O99" s="110" t="s">
        <v>29</v>
      </c>
      <c r="P99" s="18" t="s">
        <v>13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</row>
    <row r="100" spans="1:22" s="20" customFormat="1" ht="14.1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103"/>
      <c r="M100" s="104"/>
      <c r="N100" s="108"/>
      <c r="O100" s="111"/>
      <c r="P100" s="14" t="s">
        <v>14</v>
      </c>
      <c r="Q100" s="19">
        <v>51660</v>
      </c>
      <c r="R100" s="19">
        <v>47355</v>
      </c>
      <c r="S100" s="19">
        <v>4305</v>
      </c>
      <c r="T100" s="19">
        <v>0</v>
      </c>
      <c r="U100" s="19">
        <v>0</v>
      </c>
      <c r="V100" s="19">
        <v>51660</v>
      </c>
    </row>
    <row r="101" spans="1:22" s="20" customFormat="1" ht="14.1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103"/>
      <c r="M101" s="104"/>
      <c r="N101" s="108"/>
      <c r="O101" s="111"/>
      <c r="P101" s="14" t="s">
        <v>15</v>
      </c>
      <c r="Q101" s="19">
        <v>47320</v>
      </c>
      <c r="R101" s="19">
        <v>47320</v>
      </c>
      <c r="S101" s="19">
        <v>0</v>
      </c>
      <c r="T101" s="19">
        <v>0</v>
      </c>
      <c r="U101" s="19">
        <v>0</v>
      </c>
      <c r="V101" s="19">
        <v>51660</v>
      </c>
    </row>
    <row r="102" spans="1:22" s="20" customFormat="1" ht="14.1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105"/>
      <c r="M102" s="106"/>
      <c r="N102" s="109"/>
      <c r="O102" s="112"/>
      <c r="P102" s="21" t="s">
        <v>16</v>
      </c>
      <c r="Q102" s="19">
        <f t="shared" ref="Q102:V102" si="19">(Q101/Q100)*100</f>
        <v>91.598915989159892</v>
      </c>
      <c r="R102" s="19">
        <f t="shared" si="19"/>
        <v>99.926090169992605</v>
      </c>
      <c r="S102" s="19">
        <f t="shared" si="19"/>
        <v>0</v>
      </c>
      <c r="T102" s="19">
        <v>0</v>
      </c>
      <c r="U102" s="19"/>
      <c r="V102" s="19">
        <f t="shared" si="19"/>
        <v>100</v>
      </c>
    </row>
    <row r="103" spans="1:22" s="20" customFormat="1" ht="14.1" customHeight="1">
      <c r="A103" s="38" t="s">
        <v>44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101" t="s">
        <v>31</v>
      </c>
      <c r="M103" s="102"/>
      <c r="N103" s="107" t="s">
        <v>28</v>
      </c>
      <c r="O103" s="110" t="s">
        <v>25</v>
      </c>
      <c r="P103" s="18" t="s">
        <v>13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</row>
    <row r="104" spans="1:22" s="20" customFormat="1" ht="14.1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103"/>
      <c r="M104" s="104"/>
      <c r="N104" s="108"/>
      <c r="O104" s="111"/>
      <c r="P104" s="14" t="s">
        <v>14</v>
      </c>
      <c r="Q104" s="19">
        <v>20496</v>
      </c>
      <c r="R104" s="19">
        <v>5551</v>
      </c>
      <c r="S104" s="19">
        <v>5551</v>
      </c>
      <c r="T104" s="19">
        <v>9394</v>
      </c>
      <c r="U104" s="19">
        <v>0</v>
      </c>
      <c r="V104" s="19">
        <v>20496</v>
      </c>
    </row>
    <row r="105" spans="1:22" s="20" customFormat="1" ht="14.1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103"/>
      <c r="M105" s="104"/>
      <c r="N105" s="108"/>
      <c r="O105" s="111"/>
      <c r="P105" s="14" t="s">
        <v>15</v>
      </c>
      <c r="Q105" s="22">
        <f>R105</f>
        <v>3874.5</v>
      </c>
      <c r="R105" s="22">
        <v>3874.5</v>
      </c>
      <c r="S105" s="22">
        <v>0</v>
      </c>
      <c r="T105" s="22">
        <v>0</v>
      </c>
      <c r="U105" s="22">
        <v>0</v>
      </c>
      <c r="V105" s="22">
        <v>20496</v>
      </c>
    </row>
    <row r="106" spans="1:22" s="20" customFormat="1" ht="14.1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105"/>
      <c r="M106" s="106"/>
      <c r="N106" s="109"/>
      <c r="O106" s="112"/>
      <c r="P106" s="21" t="s">
        <v>16</v>
      </c>
      <c r="Q106" s="19">
        <f t="shared" ref="Q106:V106" si="20">(Q105/Q104)*100</f>
        <v>18.903688524590166</v>
      </c>
      <c r="R106" s="19">
        <f t="shared" si="20"/>
        <v>69.798234552332914</v>
      </c>
      <c r="S106" s="19">
        <f t="shared" si="20"/>
        <v>0</v>
      </c>
      <c r="T106" s="19">
        <f t="shared" si="20"/>
        <v>0</v>
      </c>
      <c r="U106" s="19">
        <v>0</v>
      </c>
      <c r="V106" s="19">
        <f t="shared" si="20"/>
        <v>100</v>
      </c>
    </row>
    <row r="107" spans="1:22" s="25" customFormat="1" ht="14.1" customHeight="1">
      <c r="A107" s="113" t="s">
        <v>45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4" t="s">
        <v>46</v>
      </c>
      <c r="M107" s="115"/>
      <c r="N107" s="120" t="s">
        <v>28</v>
      </c>
      <c r="O107" s="123" t="s">
        <v>25</v>
      </c>
      <c r="P107" s="23" t="s">
        <v>13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</row>
    <row r="108" spans="1:22" s="25" customFormat="1" ht="14.1" customHeight="1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6"/>
      <c r="M108" s="117"/>
      <c r="N108" s="121"/>
      <c r="O108" s="124"/>
      <c r="P108" s="14" t="s">
        <v>14</v>
      </c>
      <c r="Q108" s="24">
        <v>13369</v>
      </c>
      <c r="R108" s="24">
        <v>4667</v>
      </c>
      <c r="S108" s="24">
        <v>4351</v>
      </c>
      <c r="T108" s="24">
        <v>4351</v>
      </c>
      <c r="U108" s="24">
        <v>0</v>
      </c>
      <c r="V108" s="24">
        <v>13369</v>
      </c>
    </row>
    <row r="109" spans="1:22" s="25" customFormat="1" ht="14.1" customHeigh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6"/>
      <c r="M109" s="117"/>
      <c r="N109" s="121"/>
      <c r="O109" s="124"/>
      <c r="P109" s="14" t="s">
        <v>15</v>
      </c>
      <c r="Q109" s="26">
        <f>Q108-S108-T108</f>
        <v>4667</v>
      </c>
      <c r="R109" s="26">
        <v>4667</v>
      </c>
      <c r="S109" s="26">
        <v>0</v>
      </c>
      <c r="T109" s="26">
        <v>0</v>
      </c>
      <c r="U109" s="26">
        <v>0</v>
      </c>
      <c r="V109" s="26">
        <v>13369</v>
      </c>
    </row>
    <row r="110" spans="1:22" s="25" customFormat="1" ht="14.1" customHeigh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8"/>
      <c r="M110" s="119"/>
      <c r="N110" s="122"/>
      <c r="O110" s="125"/>
      <c r="P110" s="21" t="s">
        <v>16</v>
      </c>
      <c r="Q110" s="24">
        <f t="shared" ref="Q110:V110" si="21">(Q109/Q108)*100</f>
        <v>34.909118109058269</v>
      </c>
      <c r="R110" s="24">
        <f t="shared" si="21"/>
        <v>100</v>
      </c>
      <c r="S110" s="24">
        <f t="shared" si="21"/>
        <v>0</v>
      </c>
      <c r="T110" s="24">
        <f t="shared" si="21"/>
        <v>0</v>
      </c>
      <c r="U110" s="24">
        <v>0</v>
      </c>
      <c r="V110" s="24">
        <f t="shared" si="21"/>
        <v>100</v>
      </c>
    </row>
    <row r="111" spans="1:22" s="20" customFormat="1" ht="14.1" customHeight="1">
      <c r="A111" s="38" t="s">
        <v>47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101" t="s">
        <v>31</v>
      </c>
      <c r="M111" s="102"/>
      <c r="N111" s="107" t="s">
        <v>28</v>
      </c>
      <c r="O111" s="110" t="s">
        <v>25</v>
      </c>
      <c r="P111" s="18" t="s">
        <v>13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/>
    </row>
    <row r="112" spans="1:22" s="20" customFormat="1" ht="14.1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103"/>
      <c r="M112" s="104"/>
      <c r="N112" s="108"/>
      <c r="O112" s="111"/>
      <c r="P112" s="14" t="s">
        <v>14</v>
      </c>
      <c r="Q112" s="19">
        <v>10160</v>
      </c>
      <c r="R112" s="19">
        <v>3214</v>
      </c>
      <c r="S112" s="19">
        <v>3473</v>
      </c>
      <c r="T112" s="19">
        <v>3473</v>
      </c>
      <c r="U112" s="19">
        <v>0</v>
      </c>
      <c r="V112" s="19">
        <v>10160</v>
      </c>
    </row>
    <row r="113" spans="1:22" s="20" customFormat="1" ht="14.1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103"/>
      <c r="M113" s="104"/>
      <c r="N113" s="108"/>
      <c r="O113" s="111"/>
      <c r="P113" s="14" t="s">
        <v>15</v>
      </c>
      <c r="Q113" s="22">
        <f>R113</f>
        <v>2421.5</v>
      </c>
      <c r="R113" s="22">
        <v>2421.5</v>
      </c>
      <c r="S113" s="22">
        <v>0</v>
      </c>
      <c r="T113" s="22">
        <v>0</v>
      </c>
      <c r="U113" s="22">
        <v>0</v>
      </c>
      <c r="V113" s="22">
        <v>10160</v>
      </c>
    </row>
    <row r="114" spans="1:22" s="20" customFormat="1" ht="14.1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105"/>
      <c r="M114" s="106"/>
      <c r="N114" s="109"/>
      <c r="O114" s="112"/>
      <c r="P114" s="21" t="s">
        <v>16</v>
      </c>
      <c r="Q114" s="19">
        <f t="shared" ref="Q114:V114" si="22">(Q113/Q112)*100</f>
        <v>23.833661417322833</v>
      </c>
      <c r="R114" s="19">
        <f t="shared" si="22"/>
        <v>75.342252644679533</v>
      </c>
      <c r="S114" s="19">
        <f t="shared" si="22"/>
        <v>0</v>
      </c>
      <c r="T114" s="19">
        <f t="shared" si="22"/>
        <v>0</v>
      </c>
      <c r="U114" s="19">
        <v>0</v>
      </c>
      <c r="V114" s="19">
        <f t="shared" si="22"/>
        <v>100</v>
      </c>
    </row>
    <row r="115" spans="1:22" s="20" customFormat="1" ht="14.1" customHeight="1">
      <c r="A115" s="38" t="s">
        <v>47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101" t="s">
        <v>27</v>
      </c>
      <c r="M115" s="102"/>
      <c r="N115" s="107" t="s">
        <v>28</v>
      </c>
      <c r="O115" s="110" t="s">
        <v>25</v>
      </c>
      <c r="P115" s="18" t="s">
        <v>13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</row>
    <row r="116" spans="1:22" s="20" customFormat="1" ht="14.1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103"/>
      <c r="M116" s="104"/>
      <c r="N116" s="108"/>
      <c r="O116" s="111"/>
      <c r="P116" s="14" t="s">
        <v>14</v>
      </c>
      <c r="Q116" s="19">
        <v>12045</v>
      </c>
      <c r="R116" s="19">
        <v>3667</v>
      </c>
      <c r="S116" s="19">
        <v>4189</v>
      </c>
      <c r="T116" s="19">
        <v>4189</v>
      </c>
      <c r="U116" s="19">
        <v>0</v>
      </c>
      <c r="V116" s="19">
        <v>12045</v>
      </c>
    </row>
    <row r="117" spans="1:22" s="20" customFormat="1" ht="14.1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103"/>
      <c r="M117" s="104"/>
      <c r="N117" s="108"/>
      <c r="O117" s="111"/>
      <c r="P117" s="14" t="s">
        <v>15</v>
      </c>
      <c r="Q117" s="19">
        <v>3667</v>
      </c>
      <c r="R117" s="19">
        <v>3667</v>
      </c>
      <c r="S117" s="22">
        <v>0</v>
      </c>
      <c r="T117" s="22">
        <v>0</v>
      </c>
      <c r="U117" s="22">
        <v>0</v>
      </c>
      <c r="V117" s="22">
        <v>12045</v>
      </c>
    </row>
    <row r="118" spans="1:22" s="20" customFormat="1" ht="14.1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105"/>
      <c r="M118" s="106"/>
      <c r="N118" s="109"/>
      <c r="O118" s="112"/>
      <c r="P118" s="21" t="s">
        <v>16</v>
      </c>
      <c r="Q118" s="19">
        <f t="shared" ref="Q118:V118" si="23">(Q117/Q116)*100</f>
        <v>30.444167704441679</v>
      </c>
      <c r="R118" s="19">
        <f t="shared" si="23"/>
        <v>100</v>
      </c>
      <c r="S118" s="19">
        <f t="shared" si="23"/>
        <v>0</v>
      </c>
      <c r="T118" s="19">
        <f t="shared" si="23"/>
        <v>0</v>
      </c>
      <c r="U118" s="19">
        <v>0</v>
      </c>
      <c r="V118" s="19">
        <f t="shared" si="23"/>
        <v>100</v>
      </c>
    </row>
    <row r="119" spans="1:22" s="20" customFormat="1" ht="14.1" customHeight="1">
      <c r="A119" s="38" t="s">
        <v>48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101" t="s">
        <v>49</v>
      </c>
      <c r="M119" s="102"/>
      <c r="N119" s="107" t="s">
        <v>28</v>
      </c>
      <c r="O119" s="110" t="s">
        <v>25</v>
      </c>
      <c r="P119" s="18" t="s">
        <v>13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</row>
    <row r="120" spans="1:22" s="20" customFormat="1" ht="14.1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103"/>
      <c r="M120" s="104"/>
      <c r="N120" s="108"/>
      <c r="O120" s="111"/>
      <c r="P120" s="14" t="s">
        <v>14</v>
      </c>
      <c r="Q120" s="19">
        <v>2304</v>
      </c>
      <c r="R120" s="19">
        <v>768</v>
      </c>
      <c r="S120" s="19">
        <v>768</v>
      </c>
      <c r="T120" s="19">
        <v>768</v>
      </c>
      <c r="U120" s="19">
        <v>0</v>
      </c>
      <c r="V120" s="19">
        <v>2304</v>
      </c>
    </row>
    <row r="121" spans="1:22" s="20" customFormat="1" ht="14.1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103"/>
      <c r="M121" s="104"/>
      <c r="N121" s="108"/>
      <c r="O121" s="111"/>
      <c r="P121" s="14" t="s">
        <v>15</v>
      </c>
      <c r="Q121" s="22">
        <f>R121</f>
        <v>768</v>
      </c>
      <c r="R121" s="22">
        <v>768</v>
      </c>
      <c r="S121" s="22">
        <v>0</v>
      </c>
      <c r="T121" s="22">
        <v>0</v>
      </c>
      <c r="U121" s="22">
        <v>0</v>
      </c>
      <c r="V121" s="19">
        <v>2304</v>
      </c>
    </row>
    <row r="122" spans="1:22" s="20" customFormat="1" ht="14.1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105"/>
      <c r="M122" s="106"/>
      <c r="N122" s="109"/>
      <c r="O122" s="112"/>
      <c r="P122" s="21" t="s">
        <v>16</v>
      </c>
      <c r="Q122" s="19">
        <f t="shared" ref="Q122:V122" si="24">(Q121/Q120)*100</f>
        <v>33.333333333333329</v>
      </c>
      <c r="R122" s="19">
        <f t="shared" si="24"/>
        <v>100</v>
      </c>
      <c r="S122" s="19">
        <f t="shared" si="24"/>
        <v>0</v>
      </c>
      <c r="T122" s="19">
        <f t="shared" si="24"/>
        <v>0</v>
      </c>
      <c r="U122" s="19">
        <v>0</v>
      </c>
      <c r="V122" s="19">
        <f t="shared" si="24"/>
        <v>100</v>
      </c>
    </row>
    <row r="123" spans="1:22" s="25" customFormat="1" ht="14.1" customHeight="1">
      <c r="A123" s="113" t="s">
        <v>50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4" t="s">
        <v>51</v>
      </c>
      <c r="M123" s="115"/>
      <c r="N123" s="120" t="s">
        <v>28</v>
      </c>
      <c r="O123" s="123" t="s">
        <v>25</v>
      </c>
      <c r="P123" s="23" t="s">
        <v>13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</row>
    <row r="124" spans="1:22" s="25" customFormat="1" ht="14.1" customHeight="1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6"/>
      <c r="M124" s="117"/>
      <c r="N124" s="121"/>
      <c r="O124" s="124"/>
      <c r="P124" s="14" t="s">
        <v>14</v>
      </c>
      <c r="Q124" s="24">
        <v>15781</v>
      </c>
      <c r="R124" s="24">
        <v>3345</v>
      </c>
      <c r="S124" s="24">
        <v>6218</v>
      </c>
      <c r="T124" s="24">
        <v>6218</v>
      </c>
      <c r="U124" s="24">
        <v>0</v>
      </c>
      <c r="V124" s="24">
        <v>15781</v>
      </c>
    </row>
    <row r="125" spans="1:22" s="25" customFormat="1" ht="14.1" customHeight="1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6"/>
      <c r="M125" s="117"/>
      <c r="N125" s="121"/>
      <c r="O125" s="124"/>
      <c r="P125" s="14" t="s">
        <v>15</v>
      </c>
      <c r="Q125" s="26">
        <f>Q124-S124-T124</f>
        <v>3345</v>
      </c>
      <c r="R125" s="26">
        <v>3345</v>
      </c>
      <c r="S125" s="26">
        <v>0</v>
      </c>
      <c r="T125" s="26">
        <v>0</v>
      </c>
      <c r="U125" s="26">
        <v>0</v>
      </c>
      <c r="V125" s="26">
        <v>15781</v>
      </c>
    </row>
    <row r="126" spans="1:22" s="25" customFormat="1" ht="14.1" customHeight="1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8"/>
      <c r="M126" s="119"/>
      <c r="N126" s="122"/>
      <c r="O126" s="125"/>
      <c r="P126" s="21" t="s">
        <v>16</v>
      </c>
      <c r="Q126" s="24">
        <f t="shared" ref="Q126:V126" si="25">(Q125/Q124)*100</f>
        <v>21.196375388124959</v>
      </c>
      <c r="R126" s="24">
        <f t="shared" si="25"/>
        <v>100</v>
      </c>
      <c r="S126" s="24">
        <f t="shared" si="25"/>
        <v>0</v>
      </c>
      <c r="T126" s="24">
        <f t="shared" si="25"/>
        <v>0</v>
      </c>
      <c r="U126" s="24">
        <v>0</v>
      </c>
      <c r="V126" s="24">
        <f t="shared" si="25"/>
        <v>100</v>
      </c>
    </row>
    <row r="127" spans="1:22" s="20" customFormat="1" ht="14.1" customHeight="1">
      <c r="A127" s="38" t="s">
        <v>52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101" t="s">
        <v>53</v>
      </c>
      <c r="M127" s="102"/>
      <c r="N127" s="107" t="s">
        <v>28</v>
      </c>
      <c r="O127" s="110" t="s">
        <v>25</v>
      </c>
      <c r="P127" s="18" t="s">
        <v>13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</row>
    <row r="128" spans="1:22" s="20" customFormat="1" ht="14.1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103"/>
      <c r="M128" s="104"/>
      <c r="N128" s="108"/>
      <c r="O128" s="111"/>
      <c r="P128" s="14" t="s">
        <v>14</v>
      </c>
      <c r="Q128" s="19">
        <v>15362</v>
      </c>
      <c r="R128" s="19">
        <v>4806</v>
      </c>
      <c r="S128" s="19">
        <v>5278</v>
      </c>
      <c r="T128" s="19">
        <v>5278</v>
      </c>
      <c r="U128" s="19">
        <v>0</v>
      </c>
      <c r="V128" s="19">
        <v>15362</v>
      </c>
    </row>
    <row r="129" spans="1:22" s="20" customFormat="1" ht="14.1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103"/>
      <c r="M129" s="104"/>
      <c r="N129" s="108"/>
      <c r="O129" s="111"/>
      <c r="P129" s="14" t="s">
        <v>15</v>
      </c>
      <c r="Q129" s="22">
        <f>R129</f>
        <v>4806</v>
      </c>
      <c r="R129" s="22">
        <v>4806</v>
      </c>
      <c r="S129" s="22">
        <v>0</v>
      </c>
      <c r="T129" s="22">
        <v>0</v>
      </c>
      <c r="U129" s="22">
        <v>0</v>
      </c>
      <c r="V129" s="22">
        <v>15362</v>
      </c>
    </row>
    <row r="130" spans="1:22" s="20" customFormat="1" ht="14.1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105"/>
      <c r="M130" s="106"/>
      <c r="N130" s="109"/>
      <c r="O130" s="112"/>
      <c r="P130" s="21" t="s">
        <v>16</v>
      </c>
      <c r="Q130" s="19">
        <f t="shared" ref="Q130:V130" si="26">(Q129/Q128)*100</f>
        <v>31.284988933732588</v>
      </c>
      <c r="R130" s="19">
        <f t="shared" si="26"/>
        <v>100</v>
      </c>
      <c r="S130" s="19">
        <f t="shared" si="26"/>
        <v>0</v>
      </c>
      <c r="T130" s="19">
        <f t="shared" si="26"/>
        <v>0</v>
      </c>
      <c r="U130" s="19">
        <v>0</v>
      </c>
      <c r="V130" s="19">
        <f t="shared" si="26"/>
        <v>100</v>
      </c>
    </row>
    <row r="131" spans="1:22" s="25" customFormat="1" ht="14.1" customHeight="1">
      <c r="A131" s="113" t="s">
        <v>52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4" t="s">
        <v>54</v>
      </c>
      <c r="M131" s="115"/>
      <c r="N131" s="120" t="s">
        <v>28</v>
      </c>
      <c r="O131" s="123" t="s">
        <v>25</v>
      </c>
      <c r="P131" s="23" t="s">
        <v>13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</row>
    <row r="132" spans="1:22" s="25" customFormat="1" ht="14.1" customHeigh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6"/>
      <c r="M132" s="117"/>
      <c r="N132" s="121"/>
      <c r="O132" s="124"/>
      <c r="P132" s="14" t="s">
        <v>14</v>
      </c>
      <c r="Q132" s="24">
        <v>3630</v>
      </c>
      <c r="R132" s="24">
        <v>1210</v>
      </c>
      <c r="S132" s="24">
        <v>1210</v>
      </c>
      <c r="T132" s="24">
        <v>1210</v>
      </c>
      <c r="U132" s="24">
        <v>0</v>
      </c>
      <c r="V132" s="24">
        <v>3630</v>
      </c>
    </row>
    <row r="133" spans="1:22" s="25" customFormat="1" ht="14.1" customHeight="1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6"/>
      <c r="M133" s="117"/>
      <c r="N133" s="121"/>
      <c r="O133" s="124"/>
      <c r="P133" s="14" t="s">
        <v>15</v>
      </c>
      <c r="Q133" s="26">
        <f>Q132-S132-T132</f>
        <v>1210</v>
      </c>
      <c r="R133" s="26">
        <v>1210</v>
      </c>
      <c r="S133" s="26">
        <v>0</v>
      </c>
      <c r="T133" s="26">
        <v>0</v>
      </c>
      <c r="U133" s="26">
        <v>0</v>
      </c>
      <c r="V133" s="26">
        <v>3630</v>
      </c>
    </row>
    <row r="134" spans="1:22" s="25" customFormat="1" ht="14.1" customHeigh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8"/>
      <c r="M134" s="119"/>
      <c r="N134" s="122"/>
      <c r="O134" s="125"/>
      <c r="P134" s="21" t="s">
        <v>16</v>
      </c>
      <c r="Q134" s="24">
        <f t="shared" ref="Q134:V134" si="27">(Q133/Q132)*100</f>
        <v>33.333333333333329</v>
      </c>
      <c r="R134" s="24">
        <f t="shared" si="27"/>
        <v>100</v>
      </c>
      <c r="S134" s="24">
        <f t="shared" si="27"/>
        <v>0</v>
      </c>
      <c r="T134" s="24">
        <f t="shared" si="27"/>
        <v>0</v>
      </c>
      <c r="U134" s="24">
        <v>0</v>
      </c>
      <c r="V134" s="24">
        <f t="shared" si="27"/>
        <v>100</v>
      </c>
    </row>
    <row r="135" spans="1:22" s="25" customFormat="1" ht="14.1" customHeight="1">
      <c r="A135" s="113" t="s">
        <v>52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4" t="s">
        <v>55</v>
      </c>
      <c r="M135" s="115"/>
      <c r="N135" s="120" t="s">
        <v>28</v>
      </c>
      <c r="O135" s="123" t="s">
        <v>25</v>
      </c>
      <c r="P135" s="23" t="s">
        <v>13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</row>
    <row r="136" spans="1:22" s="25" customFormat="1" ht="14.1" customHeigh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6"/>
      <c r="M136" s="117"/>
      <c r="N136" s="121"/>
      <c r="O136" s="124"/>
      <c r="P136" s="14" t="s">
        <v>14</v>
      </c>
      <c r="Q136" s="24">
        <v>8826</v>
      </c>
      <c r="R136" s="24">
        <v>2738</v>
      </c>
      <c r="S136" s="24">
        <v>3044</v>
      </c>
      <c r="T136" s="24">
        <v>3044</v>
      </c>
      <c r="U136" s="24">
        <v>0</v>
      </c>
      <c r="V136" s="24">
        <v>8826</v>
      </c>
    </row>
    <row r="137" spans="1:22" s="25" customFormat="1" ht="14.1" customHeigh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6"/>
      <c r="M137" s="117"/>
      <c r="N137" s="121"/>
      <c r="O137" s="124"/>
      <c r="P137" s="14" t="s">
        <v>15</v>
      </c>
      <c r="Q137" s="26">
        <f>Q136-S136-T136</f>
        <v>2738</v>
      </c>
      <c r="R137" s="26">
        <v>2738</v>
      </c>
      <c r="S137" s="26">
        <v>0</v>
      </c>
      <c r="T137" s="26">
        <v>0</v>
      </c>
      <c r="U137" s="26">
        <v>0</v>
      </c>
      <c r="V137" s="26">
        <v>8826</v>
      </c>
    </row>
    <row r="138" spans="1:22" s="25" customFormat="1" ht="14.1" customHeight="1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6"/>
      <c r="M138" s="117"/>
      <c r="N138" s="121"/>
      <c r="O138" s="124"/>
      <c r="P138" s="27" t="s">
        <v>16</v>
      </c>
      <c r="Q138" s="24">
        <f t="shared" ref="Q138:V138" si="28">(Q137/Q136)*100</f>
        <v>31.021980512123271</v>
      </c>
      <c r="R138" s="24">
        <f t="shared" si="28"/>
        <v>100</v>
      </c>
      <c r="S138" s="24">
        <f t="shared" si="28"/>
        <v>0</v>
      </c>
      <c r="T138" s="24">
        <f t="shared" si="28"/>
        <v>0</v>
      </c>
      <c r="U138" s="24">
        <v>0</v>
      </c>
      <c r="V138" s="24">
        <f t="shared" si="28"/>
        <v>100</v>
      </c>
    </row>
    <row r="139" spans="1:22" s="25" customFormat="1" ht="14.1" customHeight="1">
      <c r="A139" s="113" t="s">
        <v>52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28" t="s">
        <v>56</v>
      </c>
      <c r="M139" s="129"/>
      <c r="N139" s="130" t="s">
        <v>28</v>
      </c>
      <c r="O139" s="130" t="s">
        <v>25</v>
      </c>
      <c r="P139" s="23" t="s">
        <v>13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</row>
    <row r="140" spans="1:22" s="25" customFormat="1" ht="14.1" customHeigh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28"/>
      <c r="M140" s="129"/>
      <c r="N140" s="130"/>
      <c r="O140" s="130"/>
      <c r="P140" s="14" t="s">
        <v>14</v>
      </c>
      <c r="Q140" s="24">
        <v>5439</v>
      </c>
      <c r="R140" s="24">
        <v>1813</v>
      </c>
      <c r="S140" s="24">
        <v>1813</v>
      </c>
      <c r="T140" s="24">
        <v>1813</v>
      </c>
      <c r="U140" s="24">
        <v>0</v>
      </c>
      <c r="V140" s="24">
        <v>5439</v>
      </c>
    </row>
    <row r="141" spans="1:22" s="25" customFormat="1" ht="14.1" customHeigh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28"/>
      <c r="M141" s="129"/>
      <c r="N141" s="130"/>
      <c r="O141" s="130"/>
      <c r="P141" s="14" t="s">
        <v>15</v>
      </c>
      <c r="Q141" s="26">
        <f>Q140-S140-T140</f>
        <v>1813</v>
      </c>
      <c r="R141" s="26">
        <v>1813</v>
      </c>
      <c r="S141" s="26">
        <v>0</v>
      </c>
      <c r="T141" s="26">
        <v>0</v>
      </c>
      <c r="U141" s="26">
        <v>0</v>
      </c>
      <c r="V141" s="26">
        <v>5439</v>
      </c>
    </row>
    <row r="142" spans="1:22" s="25" customFormat="1" ht="14.1" customHeight="1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28"/>
      <c r="M142" s="129"/>
      <c r="N142" s="130"/>
      <c r="O142" s="130"/>
      <c r="P142" s="23" t="s">
        <v>16</v>
      </c>
      <c r="Q142" s="24">
        <f t="shared" ref="Q142:V142" si="29">(Q141/Q140)*100</f>
        <v>33.333333333333329</v>
      </c>
      <c r="R142" s="24">
        <f t="shared" si="29"/>
        <v>100</v>
      </c>
      <c r="S142" s="24">
        <f t="shared" si="29"/>
        <v>0</v>
      </c>
      <c r="T142" s="24">
        <f t="shared" si="29"/>
        <v>0</v>
      </c>
      <c r="U142" s="24">
        <v>0</v>
      </c>
      <c r="V142" s="24">
        <f t="shared" si="29"/>
        <v>100</v>
      </c>
    </row>
    <row r="143" spans="1:22" s="20" customFormat="1" ht="14.1" customHeight="1">
      <c r="A143" s="38" t="s">
        <v>52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103" t="s">
        <v>57</v>
      </c>
      <c r="M143" s="104"/>
      <c r="N143" s="126" t="s">
        <v>28</v>
      </c>
      <c r="O143" s="127" t="s">
        <v>25</v>
      </c>
      <c r="P143" s="18" t="s">
        <v>13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</row>
    <row r="144" spans="1:22" s="20" customFormat="1" ht="18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103"/>
      <c r="M144" s="104"/>
      <c r="N144" s="108"/>
      <c r="O144" s="111"/>
      <c r="P144" s="14" t="s">
        <v>14</v>
      </c>
      <c r="Q144" s="19">
        <v>2922</v>
      </c>
      <c r="R144" s="19">
        <v>974</v>
      </c>
      <c r="S144" s="19">
        <v>974</v>
      </c>
      <c r="T144" s="19">
        <v>974</v>
      </c>
      <c r="U144" s="19">
        <v>0</v>
      </c>
      <c r="V144" s="19">
        <v>2922</v>
      </c>
    </row>
    <row r="145" spans="1:22" s="20" customFormat="1" ht="14.1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103"/>
      <c r="M145" s="104"/>
      <c r="N145" s="108"/>
      <c r="O145" s="111"/>
      <c r="P145" s="14" t="s">
        <v>15</v>
      </c>
      <c r="Q145" s="22">
        <f>R145</f>
        <v>974</v>
      </c>
      <c r="R145" s="22">
        <v>974</v>
      </c>
      <c r="S145" s="22">
        <v>0</v>
      </c>
      <c r="T145" s="22">
        <v>0</v>
      </c>
      <c r="U145" s="22">
        <v>0</v>
      </c>
      <c r="V145" s="22">
        <v>2922</v>
      </c>
    </row>
    <row r="146" spans="1:22" s="20" customFormat="1" ht="14.1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105"/>
      <c r="M146" s="106"/>
      <c r="N146" s="109"/>
      <c r="O146" s="112"/>
      <c r="P146" s="23" t="s">
        <v>16</v>
      </c>
      <c r="Q146" s="19">
        <f t="shared" ref="Q146:V146" si="30">(Q145/Q144)*100</f>
        <v>33.333333333333329</v>
      </c>
      <c r="R146" s="19">
        <f t="shared" si="30"/>
        <v>100</v>
      </c>
      <c r="S146" s="19">
        <f t="shared" si="30"/>
        <v>0</v>
      </c>
      <c r="T146" s="19">
        <f t="shared" si="30"/>
        <v>0</v>
      </c>
      <c r="U146" s="19">
        <v>0</v>
      </c>
      <c r="V146" s="19">
        <f t="shared" si="30"/>
        <v>100</v>
      </c>
    </row>
    <row r="147" spans="1:22" s="20" customFormat="1" ht="14.1" customHeight="1">
      <c r="A147" s="38" t="s">
        <v>52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101" t="s">
        <v>41</v>
      </c>
      <c r="M147" s="102"/>
      <c r="N147" s="107" t="s">
        <v>28</v>
      </c>
      <c r="O147" s="110" t="s">
        <v>25</v>
      </c>
      <c r="P147" s="18" t="s">
        <v>13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</row>
    <row r="148" spans="1:22" s="20" customFormat="1" ht="14.1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103"/>
      <c r="M148" s="104"/>
      <c r="N148" s="108"/>
      <c r="O148" s="111"/>
      <c r="P148" s="14" t="s">
        <v>14</v>
      </c>
      <c r="Q148" s="19">
        <v>7359</v>
      </c>
      <c r="R148" s="19">
        <v>2453</v>
      </c>
      <c r="S148" s="19">
        <v>2453</v>
      </c>
      <c r="T148" s="19">
        <v>2453</v>
      </c>
      <c r="U148" s="19">
        <v>0</v>
      </c>
      <c r="V148" s="19">
        <v>7359</v>
      </c>
    </row>
    <row r="149" spans="1:22" s="20" customFormat="1" ht="14.1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103"/>
      <c r="M149" s="104"/>
      <c r="N149" s="108"/>
      <c r="O149" s="111"/>
      <c r="P149" s="14" t="s">
        <v>15</v>
      </c>
      <c r="Q149" s="22">
        <f>Q148-R149</f>
        <v>4906</v>
      </c>
      <c r="R149" s="22">
        <v>2453</v>
      </c>
      <c r="S149" s="22">
        <v>0</v>
      </c>
      <c r="T149" s="22">
        <v>0</v>
      </c>
      <c r="U149" s="19">
        <v>0</v>
      </c>
      <c r="V149" s="22">
        <v>7359</v>
      </c>
    </row>
    <row r="150" spans="1:22" s="20" customFormat="1" ht="14.1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105"/>
      <c r="M150" s="106"/>
      <c r="N150" s="109"/>
      <c r="O150" s="112"/>
      <c r="P150" s="23" t="s">
        <v>16</v>
      </c>
      <c r="Q150" s="19">
        <f t="shared" ref="Q150:V150" si="31">(Q149/Q148)*100</f>
        <v>66.666666666666657</v>
      </c>
      <c r="R150" s="19">
        <f t="shared" si="31"/>
        <v>100</v>
      </c>
      <c r="S150" s="19">
        <f t="shared" si="31"/>
        <v>0</v>
      </c>
      <c r="T150" s="19">
        <f t="shared" si="31"/>
        <v>0</v>
      </c>
      <c r="U150" s="19">
        <v>0</v>
      </c>
      <c r="V150" s="19">
        <f t="shared" si="31"/>
        <v>100</v>
      </c>
    </row>
    <row r="151" spans="1:22" s="20" customFormat="1" ht="14.1" customHeight="1">
      <c r="A151" s="38" t="s">
        <v>52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101" t="s">
        <v>23</v>
      </c>
      <c r="M151" s="102"/>
      <c r="N151" s="107" t="s">
        <v>28</v>
      </c>
      <c r="O151" s="110" t="s">
        <v>25</v>
      </c>
      <c r="P151" s="18" t="s">
        <v>13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</row>
    <row r="152" spans="1:22" s="20" customFormat="1" ht="14.1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103"/>
      <c r="M152" s="104"/>
      <c r="N152" s="108"/>
      <c r="O152" s="111"/>
      <c r="P152" s="14" t="s">
        <v>14</v>
      </c>
      <c r="Q152" s="19">
        <v>8296</v>
      </c>
      <c r="R152" s="19">
        <v>2516</v>
      </c>
      <c r="S152" s="19">
        <v>2890</v>
      </c>
      <c r="T152" s="19">
        <v>2890</v>
      </c>
      <c r="U152" s="19">
        <v>0</v>
      </c>
      <c r="V152" s="19">
        <v>8296</v>
      </c>
    </row>
    <row r="153" spans="1:22" s="20" customFormat="1" ht="14.1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103"/>
      <c r="M153" s="104"/>
      <c r="N153" s="108"/>
      <c r="O153" s="111"/>
      <c r="P153" s="14" t="s">
        <v>15</v>
      </c>
      <c r="Q153" s="19">
        <v>2516</v>
      </c>
      <c r="R153" s="19">
        <v>2516</v>
      </c>
      <c r="S153" s="22">
        <v>0</v>
      </c>
      <c r="T153" s="22">
        <v>0</v>
      </c>
      <c r="U153" s="19">
        <v>0</v>
      </c>
      <c r="V153" s="22">
        <v>8296</v>
      </c>
    </row>
    <row r="154" spans="1:22" s="20" customFormat="1" ht="14.1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105"/>
      <c r="M154" s="106"/>
      <c r="N154" s="109"/>
      <c r="O154" s="112"/>
      <c r="P154" s="23" t="s">
        <v>16</v>
      </c>
      <c r="Q154" s="19">
        <f t="shared" ref="Q154:V154" si="32">(Q153/Q152)*100</f>
        <v>30.327868852459016</v>
      </c>
      <c r="R154" s="19">
        <f t="shared" si="32"/>
        <v>100</v>
      </c>
      <c r="S154" s="19">
        <f t="shared" si="32"/>
        <v>0</v>
      </c>
      <c r="T154" s="19">
        <f t="shared" si="32"/>
        <v>0</v>
      </c>
      <c r="U154" s="19">
        <v>0</v>
      </c>
      <c r="V154" s="19">
        <f t="shared" si="32"/>
        <v>100</v>
      </c>
    </row>
    <row r="155" spans="1:22" s="20" customFormat="1" ht="14.1" customHeight="1">
      <c r="A155" s="38" t="s">
        <v>52</v>
      </c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101" t="s">
        <v>58</v>
      </c>
      <c r="M155" s="102"/>
      <c r="N155" s="107" t="s">
        <v>28</v>
      </c>
      <c r="O155" s="110" t="s">
        <v>25</v>
      </c>
      <c r="P155" s="18" t="s">
        <v>13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</row>
    <row r="156" spans="1:22" s="20" customFormat="1" ht="14.1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103"/>
      <c r="M156" s="104"/>
      <c r="N156" s="108"/>
      <c r="O156" s="111"/>
      <c r="P156" s="14" t="s">
        <v>14</v>
      </c>
      <c r="Q156" s="19">
        <v>6267</v>
      </c>
      <c r="R156" s="19">
        <v>2089</v>
      </c>
      <c r="S156" s="19">
        <v>2089</v>
      </c>
      <c r="T156" s="19">
        <v>2089</v>
      </c>
      <c r="U156" s="19">
        <v>0</v>
      </c>
      <c r="V156" s="19">
        <v>6267</v>
      </c>
    </row>
    <row r="157" spans="1:22" s="20" customFormat="1" ht="14.1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103"/>
      <c r="M157" s="104"/>
      <c r="N157" s="108"/>
      <c r="O157" s="111"/>
      <c r="P157" s="14" t="s">
        <v>15</v>
      </c>
      <c r="Q157" s="22">
        <f>Q156-S156-T156</f>
        <v>2089</v>
      </c>
      <c r="R157" s="22">
        <v>2089</v>
      </c>
      <c r="S157" s="22">
        <v>0</v>
      </c>
      <c r="T157" s="22">
        <v>0</v>
      </c>
      <c r="U157" s="19">
        <v>0</v>
      </c>
      <c r="V157" s="22">
        <v>6267</v>
      </c>
    </row>
    <row r="158" spans="1:22" s="20" customFormat="1" ht="14.1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105"/>
      <c r="M158" s="106"/>
      <c r="N158" s="109"/>
      <c r="O158" s="112"/>
      <c r="P158" s="23" t="s">
        <v>16</v>
      </c>
      <c r="Q158" s="19">
        <f t="shared" ref="Q158:V158" si="33">(Q157/Q156)*100</f>
        <v>33.333333333333329</v>
      </c>
      <c r="R158" s="19">
        <f t="shared" si="33"/>
        <v>100</v>
      </c>
      <c r="S158" s="19">
        <f t="shared" si="33"/>
        <v>0</v>
      </c>
      <c r="T158" s="19">
        <f t="shared" si="33"/>
        <v>0</v>
      </c>
      <c r="U158" s="19">
        <v>0</v>
      </c>
      <c r="V158" s="19">
        <f t="shared" si="33"/>
        <v>100</v>
      </c>
    </row>
    <row r="159" spans="1:22" s="25" customFormat="1" ht="14.1" customHeight="1">
      <c r="A159" s="113" t="s">
        <v>52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4" t="s">
        <v>59</v>
      </c>
      <c r="M159" s="115"/>
      <c r="N159" s="120" t="s">
        <v>28</v>
      </c>
      <c r="O159" s="123" t="s">
        <v>25</v>
      </c>
      <c r="P159" s="23" t="s">
        <v>13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</row>
    <row r="160" spans="1:22" s="25" customFormat="1" ht="14.1" customHeight="1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6"/>
      <c r="M160" s="117"/>
      <c r="N160" s="121"/>
      <c r="O160" s="124"/>
      <c r="P160" s="14" t="s">
        <v>14</v>
      </c>
      <c r="Q160" s="24">
        <v>6951</v>
      </c>
      <c r="R160" s="24">
        <v>2317</v>
      </c>
      <c r="S160" s="24">
        <v>2317</v>
      </c>
      <c r="T160" s="24">
        <v>2317</v>
      </c>
      <c r="U160" s="24">
        <v>0</v>
      </c>
      <c r="V160" s="24">
        <v>6951</v>
      </c>
    </row>
    <row r="161" spans="1:22" s="25" customFormat="1" ht="14.1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6"/>
      <c r="M161" s="117"/>
      <c r="N161" s="121"/>
      <c r="O161" s="124"/>
      <c r="P161" s="14" t="s">
        <v>15</v>
      </c>
      <c r="Q161" s="26">
        <f>Q160-S160-T160</f>
        <v>2317</v>
      </c>
      <c r="R161" s="26">
        <v>2317</v>
      </c>
      <c r="S161" s="26">
        <v>0</v>
      </c>
      <c r="T161" s="26">
        <v>0</v>
      </c>
      <c r="U161" s="26">
        <v>0</v>
      </c>
      <c r="V161" s="26">
        <v>6951</v>
      </c>
    </row>
    <row r="162" spans="1:22" s="25" customFormat="1" ht="14.1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8"/>
      <c r="M162" s="119"/>
      <c r="N162" s="122"/>
      <c r="O162" s="125"/>
      <c r="P162" s="23" t="s">
        <v>16</v>
      </c>
      <c r="Q162" s="24">
        <f t="shared" ref="Q162:V162" si="34">(Q161/Q160)*100</f>
        <v>33.333333333333329</v>
      </c>
      <c r="R162" s="24">
        <f t="shared" si="34"/>
        <v>100</v>
      </c>
      <c r="S162" s="24">
        <f t="shared" si="34"/>
        <v>0</v>
      </c>
      <c r="T162" s="24">
        <f t="shared" si="34"/>
        <v>0</v>
      </c>
      <c r="U162" s="24">
        <v>0</v>
      </c>
      <c r="V162" s="24">
        <f t="shared" si="34"/>
        <v>100</v>
      </c>
    </row>
    <row r="163" spans="1:22" s="20" customFormat="1" ht="14.1" customHeight="1">
      <c r="A163" s="38" t="s">
        <v>52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101" t="s">
        <v>39</v>
      </c>
      <c r="M163" s="102"/>
      <c r="N163" s="107" t="s">
        <v>28</v>
      </c>
      <c r="O163" s="110" t="s">
        <v>25</v>
      </c>
      <c r="P163" s="18" t="s">
        <v>13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</row>
    <row r="164" spans="1:22" s="20" customFormat="1" ht="14.1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103"/>
      <c r="M164" s="104"/>
      <c r="N164" s="108"/>
      <c r="O164" s="111"/>
      <c r="P164" s="14" t="s">
        <v>14</v>
      </c>
      <c r="Q164" s="19">
        <v>55160</v>
      </c>
      <c r="R164" s="19">
        <v>22436</v>
      </c>
      <c r="S164" s="19">
        <v>16362</v>
      </c>
      <c r="T164" s="19">
        <v>16362</v>
      </c>
      <c r="U164" s="19">
        <v>0</v>
      </c>
      <c r="V164" s="19">
        <v>55160</v>
      </c>
    </row>
    <row r="165" spans="1:22" s="20" customFormat="1" ht="14.1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103"/>
      <c r="M165" s="104"/>
      <c r="N165" s="108"/>
      <c r="O165" s="111"/>
      <c r="P165" s="14" t="s">
        <v>15</v>
      </c>
      <c r="Q165" s="19">
        <v>22436</v>
      </c>
      <c r="R165" s="19">
        <v>22436</v>
      </c>
      <c r="S165" s="22">
        <v>0</v>
      </c>
      <c r="T165" s="22">
        <v>0</v>
      </c>
      <c r="U165" s="22">
        <v>0</v>
      </c>
      <c r="V165" s="22">
        <v>55160</v>
      </c>
    </row>
    <row r="166" spans="1:22" s="20" customFormat="1" ht="14.1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105"/>
      <c r="M166" s="106"/>
      <c r="N166" s="109"/>
      <c r="O166" s="112"/>
      <c r="P166" s="23" t="s">
        <v>16</v>
      </c>
      <c r="Q166" s="19">
        <f t="shared" ref="Q166:V166" si="35">(Q165/Q164)*100</f>
        <v>40.674401740391588</v>
      </c>
      <c r="R166" s="19">
        <f t="shared" si="35"/>
        <v>100</v>
      </c>
      <c r="S166" s="19">
        <f t="shared" si="35"/>
        <v>0</v>
      </c>
      <c r="T166" s="19">
        <f t="shared" si="35"/>
        <v>0</v>
      </c>
      <c r="U166" s="19">
        <v>0</v>
      </c>
      <c r="V166" s="19">
        <f t="shared" si="35"/>
        <v>100</v>
      </c>
    </row>
    <row r="167" spans="1:22" s="25" customFormat="1" ht="14.1" customHeight="1">
      <c r="A167" s="113" t="s">
        <v>52</v>
      </c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4" t="s">
        <v>60</v>
      </c>
      <c r="M167" s="115"/>
      <c r="N167" s="120" t="s">
        <v>28</v>
      </c>
      <c r="O167" s="123" t="s">
        <v>25</v>
      </c>
      <c r="P167" s="23" t="s">
        <v>13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</row>
    <row r="168" spans="1:22" s="25" customFormat="1" ht="14.1" customHeight="1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6"/>
      <c r="M168" s="117"/>
      <c r="N168" s="121"/>
      <c r="O168" s="124"/>
      <c r="P168" s="14" t="s">
        <v>14</v>
      </c>
      <c r="Q168" s="24">
        <v>5967</v>
      </c>
      <c r="R168" s="24">
        <v>1989</v>
      </c>
      <c r="S168" s="24">
        <v>1989</v>
      </c>
      <c r="T168" s="24">
        <v>1989</v>
      </c>
      <c r="U168" s="24">
        <v>0</v>
      </c>
      <c r="V168" s="24">
        <v>5967</v>
      </c>
    </row>
    <row r="169" spans="1:22" s="25" customFormat="1" ht="14.1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6"/>
      <c r="M169" s="117"/>
      <c r="N169" s="121"/>
      <c r="O169" s="124"/>
      <c r="P169" s="14" t="s">
        <v>15</v>
      </c>
      <c r="Q169" s="26">
        <f>Q168-S168-T168</f>
        <v>1989</v>
      </c>
      <c r="R169" s="26">
        <v>1989</v>
      </c>
      <c r="S169" s="26">
        <v>0</v>
      </c>
      <c r="T169" s="26">
        <v>0</v>
      </c>
      <c r="U169" s="26">
        <v>0</v>
      </c>
      <c r="V169" s="26">
        <v>5967</v>
      </c>
    </row>
    <row r="170" spans="1:22" s="25" customFormat="1" ht="14.1" customHeight="1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8"/>
      <c r="M170" s="119"/>
      <c r="N170" s="122"/>
      <c r="O170" s="125"/>
      <c r="P170" s="23" t="s">
        <v>16</v>
      </c>
      <c r="Q170" s="24">
        <f t="shared" ref="Q170:V170" si="36">(Q169/Q168)*100</f>
        <v>33.333333333333329</v>
      </c>
      <c r="R170" s="24">
        <f t="shared" si="36"/>
        <v>100</v>
      </c>
      <c r="S170" s="24">
        <f t="shared" si="36"/>
        <v>0</v>
      </c>
      <c r="T170" s="24">
        <f t="shared" si="36"/>
        <v>0</v>
      </c>
      <c r="U170" s="24">
        <v>0</v>
      </c>
      <c r="V170" s="24">
        <f t="shared" si="36"/>
        <v>100</v>
      </c>
    </row>
    <row r="171" spans="1:22" s="20" customFormat="1" ht="14.1" customHeight="1">
      <c r="A171" s="38" t="s">
        <v>61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101" t="s">
        <v>23</v>
      </c>
      <c r="M171" s="102"/>
      <c r="N171" s="107" t="s">
        <v>62</v>
      </c>
      <c r="O171" s="110" t="s">
        <v>29</v>
      </c>
      <c r="P171" s="18" t="s">
        <v>13</v>
      </c>
      <c r="Q171" s="19">
        <v>2928</v>
      </c>
      <c r="R171" s="19">
        <v>732</v>
      </c>
      <c r="S171" s="19">
        <v>732</v>
      </c>
      <c r="T171" s="19">
        <v>0</v>
      </c>
      <c r="U171" s="19">
        <v>0</v>
      </c>
      <c r="V171" s="19">
        <v>0</v>
      </c>
    </row>
    <row r="172" spans="1:22" s="20" customFormat="1" ht="14.1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103"/>
      <c r="M172" s="104"/>
      <c r="N172" s="108"/>
      <c r="O172" s="111"/>
      <c r="P172" s="14" t="s">
        <v>14</v>
      </c>
      <c r="Q172" s="19">
        <v>2940</v>
      </c>
      <c r="R172" s="19">
        <v>738</v>
      </c>
      <c r="S172" s="19">
        <v>738</v>
      </c>
      <c r="T172" s="19">
        <v>0</v>
      </c>
      <c r="U172" s="19">
        <v>0</v>
      </c>
      <c r="V172" s="19">
        <v>12</v>
      </c>
    </row>
    <row r="173" spans="1:22" s="20" customFormat="1" ht="14.1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103"/>
      <c r="M173" s="104"/>
      <c r="N173" s="108"/>
      <c r="O173" s="111"/>
      <c r="P173" s="14" t="s">
        <v>15</v>
      </c>
      <c r="Q173" s="19">
        <v>2202</v>
      </c>
      <c r="R173" s="19">
        <v>738</v>
      </c>
      <c r="S173" s="22">
        <v>0</v>
      </c>
      <c r="T173" s="22">
        <v>0</v>
      </c>
      <c r="U173" s="22">
        <v>0</v>
      </c>
      <c r="V173" s="22">
        <v>12</v>
      </c>
    </row>
    <row r="174" spans="1:22" s="20" customFormat="1" ht="14.1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105"/>
      <c r="M174" s="106"/>
      <c r="N174" s="109"/>
      <c r="O174" s="112"/>
      <c r="P174" s="23" t="s">
        <v>16</v>
      </c>
      <c r="Q174" s="19">
        <f t="shared" ref="Q174:V174" si="37">(Q173/Q172)*100</f>
        <v>74.897959183673464</v>
      </c>
      <c r="R174" s="19">
        <f t="shared" si="37"/>
        <v>100</v>
      </c>
      <c r="S174" s="19">
        <v>0</v>
      </c>
      <c r="T174" s="19">
        <v>0</v>
      </c>
      <c r="U174" s="19">
        <v>0</v>
      </c>
      <c r="V174" s="19">
        <f t="shared" si="37"/>
        <v>100</v>
      </c>
    </row>
    <row r="175" spans="1:22" s="20" customFormat="1" ht="14.1" customHeight="1">
      <c r="A175" s="38" t="s">
        <v>63</v>
      </c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101" t="s">
        <v>64</v>
      </c>
      <c r="M175" s="102"/>
      <c r="N175" s="107" t="s">
        <v>28</v>
      </c>
      <c r="O175" s="110" t="s">
        <v>42</v>
      </c>
      <c r="P175" s="18" t="s">
        <v>13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</row>
    <row r="176" spans="1:22" s="20" customFormat="1" ht="14.1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103"/>
      <c r="M176" s="104"/>
      <c r="N176" s="108"/>
      <c r="O176" s="111"/>
      <c r="P176" s="14" t="s">
        <v>14</v>
      </c>
      <c r="Q176" s="19">
        <v>1755.16</v>
      </c>
      <c r="R176" s="19">
        <v>527.66999999999996</v>
      </c>
      <c r="S176" s="19">
        <v>584.28</v>
      </c>
      <c r="T176" s="19">
        <v>593.04</v>
      </c>
      <c r="U176" s="19">
        <v>50.17</v>
      </c>
      <c r="V176" s="19">
        <v>1755.16</v>
      </c>
    </row>
    <row r="177" spans="1:22" s="20" customFormat="1" ht="14.1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103"/>
      <c r="M177" s="104"/>
      <c r="N177" s="108"/>
      <c r="O177" s="111"/>
      <c r="P177" s="14" t="s">
        <v>15</v>
      </c>
      <c r="Q177" s="22">
        <f>R177</f>
        <v>479.22</v>
      </c>
      <c r="R177" s="22">
        <v>479.22</v>
      </c>
      <c r="S177" s="22">
        <v>0</v>
      </c>
      <c r="T177" s="22">
        <v>0</v>
      </c>
      <c r="U177" s="22">
        <v>0</v>
      </c>
      <c r="V177" s="22">
        <v>1755.16</v>
      </c>
    </row>
    <row r="178" spans="1:22" s="20" customFormat="1" ht="14.1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105"/>
      <c r="M178" s="106"/>
      <c r="N178" s="109"/>
      <c r="O178" s="112"/>
      <c r="P178" s="23" t="s">
        <v>16</v>
      </c>
      <c r="Q178" s="19">
        <f t="shared" ref="Q178:V178" si="38">(Q177/Q176)*100</f>
        <v>27.303493698580191</v>
      </c>
      <c r="R178" s="19">
        <f t="shared" si="38"/>
        <v>90.818124964466435</v>
      </c>
      <c r="S178" s="19">
        <f t="shared" si="38"/>
        <v>0</v>
      </c>
      <c r="T178" s="19">
        <f t="shared" si="38"/>
        <v>0</v>
      </c>
      <c r="U178" s="19">
        <v>0</v>
      </c>
      <c r="V178" s="19">
        <f t="shared" si="38"/>
        <v>100</v>
      </c>
    </row>
    <row r="179" spans="1:22" s="25" customFormat="1" ht="14.1" customHeight="1">
      <c r="A179" s="113" t="s">
        <v>65</v>
      </c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4" t="s">
        <v>56</v>
      </c>
      <c r="M179" s="115"/>
      <c r="N179" s="120" t="s">
        <v>28</v>
      </c>
      <c r="O179" s="123" t="s">
        <v>42</v>
      </c>
      <c r="P179" s="23" t="s">
        <v>13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</row>
    <row r="180" spans="1:22" s="25" customFormat="1" ht="14.1" customHeight="1">
      <c r="A180" s="113"/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6"/>
      <c r="M180" s="117"/>
      <c r="N180" s="121"/>
      <c r="O180" s="124"/>
      <c r="P180" s="14" t="s">
        <v>14</v>
      </c>
      <c r="Q180" s="24">
        <v>1755.27</v>
      </c>
      <c r="R180" s="24">
        <v>527.66999999999996</v>
      </c>
      <c r="S180" s="24">
        <v>584.4</v>
      </c>
      <c r="T180" s="24">
        <v>593.04</v>
      </c>
      <c r="U180" s="24">
        <v>50.16</v>
      </c>
      <c r="V180" s="24">
        <v>1755.27</v>
      </c>
    </row>
    <row r="181" spans="1:22" s="25" customFormat="1" ht="14.1" customHeight="1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6"/>
      <c r="M181" s="117"/>
      <c r="N181" s="121"/>
      <c r="O181" s="124"/>
      <c r="P181" s="14" t="s">
        <v>15</v>
      </c>
      <c r="Q181" s="26">
        <f>R181</f>
        <v>431.25</v>
      </c>
      <c r="R181" s="26">
        <v>431.25</v>
      </c>
      <c r="S181" s="26">
        <v>0</v>
      </c>
      <c r="T181" s="26">
        <v>0</v>
      </c>
      <c r="U181" s="26">
        <v>0</v>
      </c>
      <c r="V181" s="26">
        <v>1755.27</v>
      </c>
    </row>
    <row r="182" spans="1:22" s="25" customFormat="1" ht="14.1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8"/>
      <c r="M182" s="119"/>
      <c r="N182" s="122"/>
      <c r="O182" s="125"/>
      <c r="P182" s="23" t="s">
        <v>16</v>
      </c>
      <c r="Q182" s="24">
        <f t="shared" ref="Q182:V182" si="39">(Q181/Q180)*100</f>
        <v>24.568869746534723</v>
      </c>
      <c r="R182" s="24">
        <f t="shared" si="39"/>
        <v>81.727215873557341</v>
      </c>
      <c r="S182" s="24">
        <f t="shared" si="39"/>
        <v>0</v>
      </c>
      <c r="T182" s="24">
        <f t="shared" si="39"/>
        <v>0</v>
      </c>
      <c r="U182" s="24">
        <v>0</v>
      </c>
      <c r="V182" s="24">
        <f t="shared" si="39"/>
        <v>100</v>
      </c>
    </row>
    <row r="183" spans="1:22" s="20" customFormat="1" ht="14.1" customHeight="1">
      <c r="A183" s="38" t="s">
        <v>66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101" t="s">
        <v>49</v>
      </c>
      <c r="M183" s="102"/>
      <c r="N183" s="107" t="s">
        <v>28</v>
      </c>
      <c r="O183" s="110" t="s">
        <v>42</v>
      </c>
      <c r="P183" s="18" t="s">
        <v>13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</row>
    <row r="184" spans="1:22" s="20" customFormat="1" ht="14.1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103"/>
      <c r="M184" s="104"/>
      <c r="N184" s="108"/>
      <c r="O184" s="111"/>
      <c r="P184" s="14" t="s">
        <v>14</v>
      </c>
      <c r="Q184" s="19">
        <v>1744.9</v>
      </c>
      <c r="R184" s="19">
        <v>527.66999999999996</v>
      </c>
      <c r="S184" s="19">
        <v>584.27</v>
      </c>
      <c r="T184" s="19">
        <v>584.27</v>
      </c>
      <c r="U184" s="19">
        <v>48.69</v>
      </c>
      <c r="V184" s="19">
        <v>1744.9</v>
      </c>
    </row>
    <row r="185" spans="1:22" s="20" customFormat="1" ht="14.1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103"/>
      <c r="M185" s="104"/>
      <c r="N185" s="108"/>
      <c r="O185" s="111"/>
      <c r="P185" s="14" t="s">
        <v>15</v>
      </c>
      <c r="Q185" s="22">
        <f>R185</f>
        <v>527.66999999999996</v>
      </c>
      <c r="R185" s="22">
        <v>527.66999999999996</v>
      </c>
      <c r="S185" s="22">
        <v>0</v>
      </c>
      <c r="T185" s="22">
        <v>0</v>
      </c>
      <c r="U185" s="22">
        <v>0</v>
      </c>
      <c r="V185" s="19">
        <v>1744.9</v>
      </c>
    </row>
    <row r="186" spans="1:22" s="20" customFormat="1" ht="14.1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105"/>
      <c r="M186" s="106"/>
      <c r="N186" s="109"/>
      <c r="O186" s="112"/>
      <c r="P186" s="23" t="s">
        <v>16</v>
      </c>
      <c r="Q186" s="19">
        <f t="shared" ref="Q186:V186" si="40">(Q185/Q184)*100</f>
        <v>30.240701472863769</v>
      </c>
      <c r="R186" s="19">
        <f t="shared" si="40"/>
        <v>100</v>
      </c>
      <c r="S186" s="19">
        <f t="shared" si="40"/>
        <v>0</v>
      </c>
      <c r="T186" s="19">
        <f t="shared" si="40"/>
        <v>0</v>
      </c>
      <c r="U186" s="19">
        <v>0</v>
      </c>
      <c r="V186" s="19">
        <f t="shared" si="40"/>
        <v>100</v>
      </c>
    </row>
    <row r="187" spans="1:22" s="25" customFormat="1" ht="14.1" customHeight="1">
      <c r="A187" s="113" t="s">
        <v>67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4" t="s">
        <v>68</v>
      </c>
      <c r="M187" s="115"/>
      <c r="N187" s="120" t="s">
        <v>69</v>
      </c>
      <c r="O187" s="123" t="s">
        <v>29</v>
      </c>
      <c r="P187" s="23" t="s">
        <v>13</v>
      </c>
      <c r="Q187" s="24">
        <v>1938.78</v>
      </c>
      <c r="R187" s="24">
        <v>559.08000000000004</v>
      </c>
      <c r="S187" s="24">
        <v>559.08000000000004</v>
      </c>
      <c r="T187" s="24">
        <v>0</v>
      </c>
      <c r="U187" s="24">
        <v>0</v>
      </c>
      <c r="V187" s="24">
        <v>0</v>
      </c>
    </row>
    <row r="188" spans="1:22" s="25" customFormat="1" ht="14.1" customHeight="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6"/>
      <c r="M188" s="117"/>
      <c r="N188" s="121"/>
      <c r="O188" s="124"/>
      <c r="P188" s="14" t="s">
        <v>14</v>
      </c>
      <c r="Q188" s="24">
        <v>2296.62</v>
      </c>
      <c r="R188" s="24">
        <v>738</v>
      </c>
      <c r="S188" s="24">
        <v>738</v>
      </c>
      <c r="T188" s="24">
        <v>0</v>
      </c>
      <c r="U188" s="24">
        <v>0</v>
      </c>
      <c r="V188" s="24">
        <v>357.84</v>
      </c>
    </row>
    <row r="189" spans="1:22" s="25" customFormat="1" ht="14.1" customHeight="1">
      <c r="A189" s="113"/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6"/>
      <c r="M189" s="117"/>
      <c r="N189" s="121"/>
      <c r="O189" s="124"/>
      <c r="P189" s="14" t="s">
        <v>15</v>
      </c>
      <c r="Q189" s="26">
        <f>Q188-S188</f>
        <v>1558.62</v>
      </c>
      <c r="R189" s="26">
        <v>687.32</v>
      </c>
      <c r="S189" s="26">
        <v>0</v>
      </c>
      <c r="T189" s="26">
        <v>0</v>
      </c>
      <c r="U189" s="26">
        <v>0</v>
      </c>
      <c r="V189" s="26">
        <v>357.84</v>
      </c>
    </row>
    <row r="190" spans="1:22" s="25" customFormat="1" ht="14.1" customHeight="1">
      <c r="A190" s="113"/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8"/>
      <c r="M190" s="119"/>
      <c r="N190" s="122"/>
      <c r="O190" s="125"/>
      <c r="P190" s="23" t="s">
        <v>16</v>
      </c>
      <c r="Q190" s="24">
        <f t="shared" ref="Q190:V190" si="41">(Q189/Q188)*100</f>
        <v>67.865820205345244</v>
      </c>
      <c r="R190" s="24">
        <f t="shared" si="41"/>
        <v>93.132791327913296</v>
      </c>
      <c r="S190" s="24">
        <f t="shared" si="41"/>
        <v>0</v>
      </c>
      <c r="T190" s="24">
        <v>0</v>
      </c>
      <c r="U190" s="24">
        <v>0</v>
      </c>
      <c r="V190" s="24">
        <f t="shared" si="41"/>
        <v>100</v>
      </c>
    </row>
    <row r="191" spans="1:22" s="20" customFormat="1" ht="14.1" customHeight="1">
      <c r="A191" s="38" t="s">
        <v>70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101" t="s">
        <v>71</v>
      </c>
      <c r="M191" s="102"/>
      <c r="N191" s="107" t="s">
        <v>28</v>
      </c>
      <c r="O191" s="110" t="s">
        <v>25</v>
      </c>
      <c r="P191" s="18" t="s">
        <v>13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</row>
    <row r="192" spans="1:22" s="20" customFormat="1" ht="14.1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103"/>
      <c r="M192" s="104"/>
      <c r="N192" s="108"/>
      <c r="O192" s="111"/>
      <c r="P192" s="14" t="s">
        <v>14</v>
      </c>
      <c r="Q192" s="19">
        <v>12658</v>
      </c>
      <c r="R192" s="19">
        <v>4340</v>
      </c>
      <c r="S192" s="19">
        <v>4340</v>
      </c>
      <c r="T192" s="19">
        <v>3978</v>
      </c>
      <c r="U192" s="19">
        <v>0</v>
      </c>
      <c r="V192" s="19">
        <v>12658</v>
      </c>
    </row>
    <row r="193" spans="1:23" s="20" customFormat="1" ht="14.1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103"/>
      <c r="M193" s="104"/>
      <c r="N193" s="108"/>
      <c r="O193" s="111"/>
      <c r="P193" s="14" t="s">
        <v>15</v>
      </c>
      <c r="Q193" s="22">
        <v>4340</v>
      </c>
      <c r="R193" s="22">
        <v>4340</v>
      </c>
      <c r="S193" s="22">
        <v>0</v>
      </c>
      <c r="T193" s="22">
        <v>0</v>
      </c>
      <c r="U193" s="22">
        <v>0</v>
      </c>
      <c r="V193" s="22">
        <v>12658</v>
      </c>
    </row>
    <row r="194" spans="1:23" s="20" customFormat="1" ht="14.1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105"/>
      <c r="M194" s="106"/>
      <c r="N194" s="109"/>
      <c r="O194" s="112"/>
      <c r="P194" s="23" t="s">
        <v>16</v>
      </c>
      <c r="Q194" s="19">
        <f t="shared" ref="Q194:V194" si="42">(Q193/Q192)*100</f>
        <v>34.286617159108864</v>
      </c>
      <c r="R194" s="19">
        <f t="shared" si="42"/>
        <v>100</v>
      </c>
      <c r="S194" s="19">
        <f t="shared" si="42"/>
        <v>0</v>
      </c>
      <c r="T194" s="19">
        <f t="shared" si="42"/>
        <v>0</v>
      </c>
      <c r="U194" s="19">
        <v>0</v>
      </c>
      <c r="V194" s="19">
        <f t="shared" si="42"/>
        <v>100</v>
      </c>
    </row>
    <row r="195" spans="1:23" s="20" customFormat="1" ht="14.1" customHeight="1">
      <c r="A195" s="38" t="s">
        <v>72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101" t="s">
        <v>71</v>
      </c>
      <c r="M195" s="102"/>
      <c r="N195" s="107" t="s">
        <v>28</v>
      </c>
      <c r="O195" s="110" t="s">
        <v>29</v>
      </c>
      <c r="P195" s="18" t="s">
        <v>13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</row>
    <row r="196" spans="1:23" s="20" customFormat="1" ht="14.1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103"/>
      <c r="M196" s="104"/>
      <c r="N196" s="108"/>
      <c r="O196" s="111"/>
      <c r="P196" s="14" t="s">
        <v>14</v>
      </c>
      <c r="Q196" s="19">
        <v>71804</v>
      </c>
      <c r="R196" s="19">
        <v>35902</v>
      </c>
      <c r="S196" s="19">
        <v>35902</v>
      </c>
      <c r="T196" s="19">
        <v>0</v>
      </c>
      <c r="U196" s="19">
        <v>0</v>
      </c>
      <c r="V196" s="19">
        <v>71804</v>
      </c>
    </row>
    <row r="197" spans="1:23" s="20" customFormat="1" ht="14.1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103"/>
      <c r="M197" s="104"/>
      <c r="N197" s="108"/>
      <c r="O197" s="111"/>
      <c r="P197" s="14" t="s">
        <v>15</v>
      </c>
      <c r="Q197" s="22">
        <v>35902</v>
      </c>
      <c r="R197" s="22">
        <v>35902</v>
      </c>
      <c r="S197" s="22">
        <v>0</v>
      </c>
      <c r="T197" s="22">
        <v>0</v>
      </c>
      <c r="U197" s="22">
        <v>0</v>
      </c>
      <c r="V197" s="22">
        <v>71804</v>
      </c>
    </row>
    <row r="198" spans="1:23" s="20" customFormat="1" ht="14.1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105"/>
      <c r="M198" s="106"/>
      <c r="N198" s="109"/>
      <c r="O198" s="112"/>
      <c r="P198" s="23" t="s">
        <v>16</v>
      </c>
      <c r="Q198" s="19">
        <f t="shared" ref="Q198:V198" si="43">(Q197/Q196)*100</f>
        <v>50</v>
      </c>
      <c r="R198" s="19">
        <f t="shared" si="43"/>
        <v>100</v>
      </c>
      <c r="S198" s="19">
        <f t="shared" si="43"/>
        <v>0</v>
      </c>
      <c r="T198" s="19">
        <v>0</v>
      </c>
      <c r="U198" s="19">
        <v>0</v>
      </c>
      <c r="V198" s="19">
        <f t="shared" si="43"/>
        <v>100</v>
      </c>
    </row>
    <row r="199" spans="1:23" s="20" customFormat="1" ht="14.1" customHeight="1">
      <c r="A199" s="38" t="s">
        <v>73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101" t="s">
        <v>31</v>
      </c>
      <c r="M199" s="102"/>
      <c r="N199" s="107" t="s">
        <v>24</v>
      </c>
      <c r="O199" s="110" t="s">
        <v>29</v>
      </c>
      <c r="P199" s="18" t="s">
        <v>13</v>
      </c>
      <c r="Q199" s="19">
        <v>1294185.49</v>
      </c>
      <c r="R199" s="19">
        <v>431307.5</v>
      </c>
      <c r="S199" s="19">
        <v>442090.19</v>
      </c>
      <c r="T199" s="19">
        <v>0</v>
      </c>
      <c r="U199" s="19">
        <v>0</v>
      </c>
      <c r="V199" s="19">
        <v>0</v>
      </c>
      <c r="W199" s="28"/>
    </row>
    <row r="200" spans="1:23" s="20" customFormat="1" ht="14.1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103"/>
      <c r="M200" s="104"/>
      <c r="N200" s="108"/>
      <c r="O200" s="111"/>
      <c r="P200" s="14" t="s">
        <v>14</v>
      </c>
      <c r="Q200" s="19">
        <v>1294185.49</v>
      </c>
      <c r="R200" s="19">
        <v>431307.5</v>
      </c>
      <c r="S200" s="19">
        <v>442090.19</v>
      </c>
      <c r="T200" s="19">
        <v>0</v>
      </c>
      <c r="U200" s="19">
        <v>0</v>
      </c>
      <c r="V200" s="19">
        <v>0</v>
      </c>
    </row>
    <row r="201" spans="1:23" s="20" customFormat="1" ht="14.1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103"/>
      <c r="M201" s="104"/>
      <c r="N201" s="108"/>
      <c r="O201" s="111"/>
      <c r="P201" s="14" t="s">
        <v>15</v>
      </c>
      <c r="Q201" s="22">
        <f>Q200-R200-S200+R201</f>
        <v>852095.3</v>
      </c>
      <c r="R201" s="19">
        <v>431307.5</v>
      </c>
      <c r="S201" s="22">
        <v>0</v>
      </c>
      <c r="T201" s="22">
        <v>0</v>
      </c>
      <c r="U201" s="22">
        <v>0</v>
      </c>
      <c r="V201" s="22">
        <v>0</v>
      </c>
    </row>
    <row r="202" spans="1:23" s="20" customFormat="1" ht="14.1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105"/>
      <c r="M202" s="106"/>
      <c r="N202" s="109"/>
      <c r="O202" s="112"/>
      <c r="P202" s="23" t="s">
        <v>16</v>
      </c>
      <c r="Q202" s="19">
        <f>(Q201/Q200)*100</f>
        <v>65.840276110652425</v>
      </c>
      <c r="R202" s="19">
        <f>(R201/R200)*100</f>
        <v>100</v>
      </c>
      <c r="S202" s="19">
        <f>(S201/S200)*100</f>
        <v>0</v>
      </c>
      <c r="T202" s="19">
        <v>0</v>
      </c>
      <c r="U202" s="19">
        <v>0</v>
      </c>
      <c r="V202" s="19">
        <v>0</v>
      </c>
    </row>
    <row r="203" spans="1:23" s="20" customFormat="1" ht="14.1" customHeight="1">
      <c r="A203" s="38" t="s">
        <v>73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101" t="s">
        <v>31</v>
      </c>
      <c r="M203" s="102"/>
      <c r="N203" s="107" t="s">
        <v>24</v>
      </c>
      <c r="O203" s="110" t="s">
        <v>29</v>
      </c>
      <c r="P203" s="18" t="s">
        <v>13</v>
      </c>
      <c r="Q203" s="19">
        <v>191526.38</v>
      </c>
      <c r="R203" s="19">
        <v>63829.15</v>
      </c>
      <c r="S203" s="19">
        <v>65424.88</v>
      </c>
      <c r="T203" s="19">
        <v>0</v>
      </c>
      <c r="U203" s="19">
        <v>0</v>
      </c>
      <c r="V203" s="19">
        <v>0</v>
      </c>
      <c r="W203" s="28"/>
    </row>
    <row r="204" spans="1:23" s="20" customFormat="1" ht="14.1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103"/>
      <c r="M204" s="104"/>
      <c r="N204" s="108"/>
      <c r="O204" s="111"/>
      <c r="P204" s="14" t="s">
        <v>14</v>
      </c>
      <c r="Q204" s="19">
        <v>191526.38</v>
      </c>
      <c r="R204" s="19">
        <v>63829.15</v>
      </c>
      <c r="S204" s="19">
        <v>65424.88</v>
      </c>
      <c r="T204" s="19">
        <v>0</v>
      </c>
      <c r="U204" s="19">
        <v>0</v>
      </c>
      <c r="V204" s="19">
        <v>0</v>
      </c>
      <c r="W204" s="28"/>
    </row>
    <row r="205" spans="1:23" s="20" customFormat="1" ht="14.1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103"/>
      <c r="M205" s="104"/>
      <c r="N205" s="108"/>
      <c r="O205" s="111"/>
      <c r="P205" s="14" t="s">
        <v>15</v>
      </c>
      <c r="Q205" s="22">
        <f>Q204-R204-S204+R205</f>
        <v>126101.50000000001</v>
      </c>
      <c r="R205" s="22">
        <v>63829.15</v>
      </c>
      <c r="S205" s="22">
        <v>0</v>
      </c>
      <c r="T205" s="22">
        <v>0</v>
      </c>
      <c r="U205" s="22">
        <v>0</v>
      </c>
      <c r="V205" s="22">
        <v>0</v>
      </c>
      <c r="W205" s="28"/>
    </row>
    <row r="206" spans="1:23" s="20" customFormat="1" ht="14.1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105"/>
      <c r="M206" s="106"/>
      <c r="N206" s="109"/>
      <c r="O206" s="112"/>
      <c r="P206" s="23" t="s">
        <v>16</v>
      </c>
      <c r="Q206" s="19">
        <f>(Q205/Q204)*100</f>
        <v>65.840277459428833</v>
      </c>
      <c r="R206" s="19">
        <f>(R205/R204)*100</f>
        <v>100</v>
      </c>
      <c r="S206" s="19">
        <f>(S205/S204)*100</f>
        <v>0</v>
      </c>
      <c r="T206" s="19"/>
      <c r="U206" s="19">
        <v>0</v>
      </c>
      <c r="V206" s="19">
        <v>0</v>
      </c>
    </row>
    <row r="207" spans="1:23" s="20" customFormat="1" ht="14.1" customHeight="1">
      <c r="A207" s="38" t="s">
        <v>74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101" t="s">
        <v>31</v>
      </c>
      <c r="M207" s="102"/>
      <c r="N207" s="107" t="s">
        <v>24</v>
      </c>
      <c r="O207" s="110" t="s">
        <v>25</v>
      </c>
      <c r="P207" s="18" t="s">
        <v>13</v>
      </c>
      <c r="Q207" s="19">
        <v>171843.28</v>
      </c>
      <c r="R207" s="19">
        <v>42544.33</v>
      </c>
      <c r="S207" s="19">
        <v>43369.08</v>
      </c>
      <c r="T207" s="19">
        <v>44164.74</v>
      </c>
      <c r="U207" s="19">
        <v>0</v>
      </c>
      <c r="V207" s="19">
        <v>0</v>
      </c>
    </row>
    <row r="208" spans="1:23" s="20" customFormat="1" ht="14.1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103"/>
      <c r="M208" s="104"/>
      <c r="N208" s="108"/>
      <c r="O208" s="111"/>
      <c r="P208" s="14" t="s">
        <v>14</v>
      </c>
      <c r="Q208" s="19">
        <v>171843.28</v>
      </c>
      <c r="R208" s="19">
        <v>42544.33</v>
      </c>
      <c r="S208" s="19">
        <v>43369.08</v>
      </c>
      <c r="T208" s="19">
        <v>44164.74</v>
      </c>
      <c r="U208" s="19">
        <v>0</v>
      </c>
      <c r="V208" s="19">
        <v>0</v>
      </c>
      <c r="W208" s="28"/>
    </row>
    <row r="209" spans="1:22" s="20" customFormat="1" ht="14.1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103"/>
      <c r="M209" s="104"/>
      <c r="N209" s="108"/>
      <c r="O209" s="111"/>
      <c r="P209" s="14" t="s">
        <v>15</v>
      </c>
      <c r="Q209" s="22">
        <f>Q208-R208-S208-T208+R209</f>
        <v>84309.459999999992</v>
      </c>
      <c r="R209" s="22">
        <v>42544.33</v>
      </c>
      <c r="S209" s="22">
        <v>0</v>
      </c>
      <c r="T209" s="22">
        <v>0</v>
      </c>
      <c r="U209" s="22">
        <v>0</v>
      </c>
      <c r="V209" s="22">
        <v>0</v>
      </c>
    </row>
    <row r="210" spans="1:22" s="20" customFormat="1" ht="14.1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105"/>
      <c r="M210" s="106"/>
      <c r="N210" s="109"/>
      <c r="O210" s="112"/>
      <c r="P210" s="23" t="s">
        <v>16</v>
      </c>
      <c r="Q210" s="19">
        <f>(Q209/Q208)*100</f>
        <v>49.061831222029745</v>
      </c>
      <c r="R210" s="19">
        <f>(R209/R208)*100</f>
        <v>100</v>
      </c>
      <c r="S210" s="19">
        <f>(S209/S208)*100</f>
        <v>0</v>
      </c>
      <c r="T210" s="19">
        <f>(T209/T208)*100</f>
        <v>0</v>
      </c>
      <c r="U210" s="19">
        <v>0</v>
      </c>
      <c r="V210" s="19"/>
    </row>
    <row r="211" spans="1:22" s="20" customFormat="1" ht="14.1" customHeight="1">
      <c r="A211" s="38" t="s">
        <v>75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101" t="s">
        <v>39</v>
      </c>
      <c r="M211" s="102"/>
      <c r="N211" s="107" t="s">
        <v>24</v>
      </c>
      <c r="O211" s="110" t="s">
        <v>29</v>
      </c>
      <c r="P211" s="18" t="s">
        <v>13</v>
      </c>
      <c r="Q211" s="19">
        <v>4239.8999999999996</v>
      </c>
      <c r="R211" s="19">
        <v>1156.56</v>
      </c>
      <c r="S211" s="19">
        <v>289.14</v>
      </c>
      <c r="T211" s="19">
        <v>0</v>
      </c>
      <c r="U211" s="19">
        <v>0</v>
      </c>
      <c r="V211" s="19">
        <v>0</v>
      </c>
    </row>
    <row r="212" spans="1:22" s="20" customFormat="1" ht="14.1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103"/>
      <c r="M212" s="104"/>
      <c r="N212" s="108"/>
      <c r="O212" s="111"/>
      <c r="P212" s="14" t="s">
        <v>14</v>
      </c>
      <c r="Q212" s="19">
        <v>4239.8999999999996</v>
      </c>
      <c r="R212" s="19">
        <v>1156.56</v>
      </c>
      <c r="S212" s="19">
        <v>289.14</v>
      </c>
      <c r="T212" s="19">
        <v>0</v>
      </c>
      <c r="U212" s="19">
        <v>0</v>
      </c>
      <c r="V212" s="19">
        <v>0</v>
      </c>
    </row>
    <row r="213" spans="1:22" s="20" customFormat="1" ht="14.1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103"/>
      <c r="M213" s="104"/>
      <c r="N213" s="108"/>
      <c r="O213" s="111"/>
      <c r="P213" s="14" t="s">
        <v>15</v>
      </c>
      <c r="Q213" s="22">
        <v>4249.38</v>
      </c>
      <c r="R213" s="22">
        <v>1166.04</v>
      </c>
      <c r="S213" s="22">
        <v>0</v>
      </c>
      <c r="T213" s="22">
        <v>0</v>
      </c>
      <c r="U213" s="22">
        <v>0</v>
      </c>
      <c r="V213" s="22">
        <v>0</v>
      </c>
    </row>
    <row r="214" spans="1:22" s="20" customFormat="1" ht="14.1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105"/>
      <c r="M214" s="106"/>
      <c r="N214" s="109"/>
      <c r="O214" s="112"/>
      <c r="P214" s="23" t="s">
        <v>16</v>
      </c>
      <c r="Q214" s="19">
        <f>(Q213/Q212)*100</f>
        <v>100.22359017901368</v>
      </c>
      <c r="R214" s="19">
        <f>(R213/R212)*100</f>
        <v>100.81967213114756</v>
      </c>
      <c r="S214" s="19">
        <f>(S213/S212)*100</f>
        <v>0</v>
      </c>
      <c r="T214" s="19">
        <v>0</v>
      </c>
      <c r="U214" s="19">
        <v>0</v>
      </c>
      <c r="V214" s="19">
        <v>0</v>
      </c>
    </row>
    <row r="215" spans="1:22" s="20" customFormat="1" ht="14.1" customHeight="1">
      <c r="A215" s="38" t="s">
        <v>75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101" t="s">
        <v>64</v>
      </c>
      <c r="M215" s="102"/>
      <c r="N215" s="107" t="s">
        <v>24</v>
      </c>
      <c r="O215" s="110" t="s">
        <v>29</v>
      </c>
      <c r="P215" s="18" t="s">
        <v>13</v>
      </c>
      <c r="Q215" s="19">
        <v>1557.42</v>
      </c>
      <c r="R215" s="19">
        <v>738.73</v>
      </c>
      <c r="S215" s="19">
        <v>768.79</v>
      </c>
      <c r="T215" s="19">
        <v>0</v>
      </c>
      <c r="U215" s="19">
        <v>0</v>
      </c>
      <c r="V215" s="19">
        <v>0</v>
      </c>
    </row>
    <row r="216" spans="1:22" s="20" customFormat="1" ht="14.1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103"/>
      <c r="M216" s="104"/>
      <c r="N216" s="108"/>
      <c r="O216" s="111"/>
      <c r="P216" s="14" t="s">
        <v>14</v>
      </c>
      <c r="Q216" s="19">
        <v>1572.14</v>
      </c>
      <c r="R216" s="19">
        <v>752.56</v>
      </c>
      <c r="S216" s="19">
        <v>769.68</v>
      </c>
      <c r="T216" s="19">
        <v>0</v>
      </c>
      <c r="U216" s="19">
        <v>0</v>
      </c>
      <c r="V216" s="19">
        <v>14.72</v>
      </c>
    </row>
    <row r="217" spans="1:22" s="20" customFormat="1" ht="14.1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103"/>
      <c r="M217" s="104"/>
      <c r="N217" s="108"/>
      <c r="O217" s="111"/>
      <c r="P217" s="14" t="s">
        <v>15</v>
      </c>
      <c r="Q217" s="22">
        <v>802.46</v>
      </c>
      <c r="R217" s="22">
        <v>752.56</v>
      </c>
      <c r="S217" s="22">
        <v>0</v>
      </c>
      <c r="T217" s="22">
        <v>0</v>
      </c>
      <c r="U217" s="22">
        <v>0</v>
      </c>
      <c r="V217" s="22">
        <v>14.72</v>
      </c>
    </row>
    <row r="218" spans="1:22" s="20" customFormat="1" ht="14.1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105"/>
      <c r="M218" s="106"/>
      <c r="N218" s="109"/>
      <c r="O218" s="112"/>
      <c r="P218" s="23" t="s">
        <v>16</v>
      </c>
      <c r="Q218" s="19">
        <f t="shared" ref="Q218:V218" si="44">(Q217/Q216)*100</f>
        <v>51.042528019133158</v>
      </c>
      <c r="R218" s="19">
        <f t="shared" si="44"/>
        <v>100</v>
      </c>
      <c r="S218" s="19">
        <f t="shared" si="44"/>
        <v>0</v>
      </c>
      <c r="T218" s="19">
        <v>0</v>
      </c>
      <c r="U218" s="19">
        <v>0</v>
      </c>
      <c r="V218" s="19">
        <f t="shared" si="44"/>
        <v>100</v>
      </c>
    </row>
    <row r="219" spans="1:22" s="25" customFormat="1" ht="14.1" customHeight="1">
      <c r="A219" s="131" t="s">
        <v>75</v>
      </c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14" t="s">
        <v>68</v>
      </c>
      <c r="M219" s="115"/>
      <c r="N219" s="120" t="s">
        <v>69</v>
      </c>
      <c r="O219" s="123" t="s">
        <v>29</v>
      </c>
      <c r="P219" s="23" t="s">
        <v>13</v>
      </c>
      <c r="Q219" s="24">
        <v>2844</v>
      </c>
      <c r="R219" s="24">
        <v>948</v>
      </c>
      <c r="S219" s="24">
        <v>948</v>
      </c>
      <c r="T219" s="24">
        <v>0</v>
      </c>
      <c r="U219" s="24">
        <v>0</v>
      </c>
      <c r="V219" s="24">
        <v>0</v>
      </c>
    </row>
    <row r="220" spans="1:22" s="25" customFormat="1" ht="14.1" customHeight="1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16"/>
      <c r="M220" s="117"/>
      <c r="N220" s="121"/>
      <c r="O220" s="124"/>
      <c r="P220" s="14" t="s">
        <v>14</v>
      </c>
      <c r="Q220" s="24">
        <v>2858.64</v>
      </c>
      <c r="R220" s="24">
        <v>955.32</v>
      </c>
      <c r="S220" s="24">
        <v>955.32</v>
      </c>
      <c r="T220" s="24">
        <v>0</v>
      </c>
      <c r="U220" s="24">
        <v>0</v>
      </c>
      <c r="V220" s="24">
        <v>14.64</v>
      </c>
    </row>
    <row r="221" spans="1:22" s="25" customFormat="1" ht="14.1" customHeight="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16"/>
      <c r="M221" s="117"/>
      <c r="N221" s="121"/>
      <c r="O221" s="124"/>
      <c r="P221" s="14" t="s">
        <v>15</v>
      </c>
      <c r="Q221" s="26">
        <f>Q220-S220</f>
        <v>1903.3199999999997</v>
      </c>
      <c r="R221" s="26">
        <v>955.32</v>
      </c>
      <c r="S221" s="26">
        <v>0</v>
      </c>
      <c r="T221" s="26">
        <v>0</v>
      </c>
      <c r="U221" s="26">
        <v>0</v>
      </c>
      <c r="V221" s="26">
        <v>14.64</v>
      </c>
    </row>
    <row r="222" spans="1:22" s="25" customFormat="1" ht="14.1" customHeight="1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18"/>
      <c r="M222" s="119"/>
      <c r="N222" s="122"/>
      <c r="O222" s="125"/>
      <c r="P222" s="23" t="s">
        <v>16</v>
      </c>
      <c r="Q222" s="24">
        <f t="shared" ref="Q222:V222" si="45">(Q221/Q220)*100</f>
        <v>66.581311392830145</v>
      </c>
      <c r="R222" s="24">
        <f t="shared" si="45"/>
        <v>100</v>
      </c>
      <c r="S222" s="24">
        <f t="shared" si="45"/>
        <v>0</v>
      </c>
      <c r="T222" s="24">
        <v>0</v>
      </c>
      <c r="U222" s="24">
        <v>0</v>
      </c>
      <c r="V222" s="24">
        <f t="shared" si="45"/>
        <v>100</v>
      </c>
    </row>
    <row r="223" spans="1:22" s="20" customFormat="1" ht="14.1" customHeight="1">
      <c r="A223" s="131" t="s">
        <v>75</v>
      </c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01" t="s">
        <v>31</v>
      </c>
      <c r="M223" s="102"/>
      <c r="N223" s="107" t="s">
        <v>24</v>
      </c>
      <c r="O223" s="110" t="s">
        <v>29</v>
      </c>
      <c r="P223" s="18" t="s">
        <v>13</v>
      </c>
      <c r="Q223" s="19">
        <v>23665.56</v>
      </c>
      <c r="R223" s="19">
        <v>5177.68</v>
      </c>
      <c r="S223" s="19">
        <v>3134.18</v>
      </c>
      <c r="T223" s="19">
        <v>0</v>
      </c>
      <c r="U223" s="19">
        <v>0</v>
      </c>
      <c r="V223" s="19">
        <v>0</v>
      </c>
    </row>
    <row r="224" spans="1:22" s="20" customFormat="1" ht="14.1" customHeight="1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03"/>
      <c r="M224" s="104"/>
      <c r="N224" s="108"/>
      <c r="O224" s="111"/>
      <c r="P224" s="14" t="s">
        <v>14</v>
      </c>
      <c r="Q224" s="19">
        <v>23665.56</v>
      </c>
      <c r="R224" s="19">
        <v>5177.68</v>
      </c>
      <c r="S224" s="19">
        <v>3134.18</v>
      </c>
      <c r="T224" s="19">
        <v>0</v>
      </c>
      <c r="U224" s="19">
        <v>0</v>
      </c>
      <c r="V224" s="19">
        <v>0</v>
      </c>
    </row>
    <row r="225" spans="1:23" s="20" customFormat="1" ht="14.1" customHeight="1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03"/>
      <c r="M225" s="104"/>
      <c r="N225" s="108"/>
      <c r="O225" s="111"/>
      <c r="P225" s="14" t="s">
        <v>15</v>
      </c>
      <c r="Q225" s="22">
        <f>Q224-R224-S224+R225</f>
        <v>19118.620000000003</v>
      </c>
      <c r="R225" s="22">
        <v>3764.92</v>
      </c>
      <c r="S225" s="22">
        <v>0</v>
      </c>
      <c r="T225" s="22">
        <v>0</v>
      </c>
      <c r="U225" s="22">
        <v>0</v>
      </c>
      <c r="V225" s="22">
        <v>0</v>
      </c>
    </row>
    <row r="226" spans="1:23" s="20" customFormat="1" ht="14.1" customHeight="1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03"/>
      <c r="M226" s="104"/>
      <c r="N226" s="108"/>
      <c r="O226" s="111"/>
      <c r="P226" s="29" t="s">
        <v>16</v>
      </c>
      <c r="Q226" s="19">
        <f>(Q225/Q224)*100</f>
        <v>80.786679039076205</v>
      </c>
      <c r="R226" s="19">
        <f>(R225/R224)*100</f>
        <v>72.714420358152694</v>
      </c>
      <c r="S226" s="19">
        <f>(S225/S224)*100</f>
        <v>0</v>
      </c>
      <c r="T226" s="19"/>
      <c r="U226" s="19">
        <v>0</v>
      </c>
      <c r="V226" s="22">
        <v>0</v>
      </c>
    </row>
    <row r="227" spans="1:23" s="173" customFormat="1" ht="14.1" customHeight="1">
      <c r="A227" s="168" t="s">
        <v>75</v>
      </c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9" t="s">
        <v>56</v>
      </c>
      <c r="M227" s="170"/>
      <c r="N227" s="171" t="s">
        <v>24</v>
      </c>
      <c r="O227" s="171" t="s">
        <v>25</v>
      </c>
      <c r="P227" s="37" t="s">
        <v>13</v>
      </c>
      <c r="Q227" s="172">
        <v>2714.5</v>
      </c>
      <c r="R227" s="172">
        <v>1302.96</v>
      </c>
      <c r="S227" s="172">
        <v>108.58</v>
      </c>
      <c r="T227" s="172">
        <v>0</v>
      </c>
      <c r="U227" s="172">
        <v>0</v>
      </c>
      <c r="V227" s="172">
        <v>0</v>
      </c>
    </row>
    <row r="228" spans="1:23" s="173" customFormat="1" ht="14.1" customHeight="1">
      <c r="A228" s="168"/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9"/>
      <c r="M228" s="170"/>
      <c r="N228" s="171"/>
      <c r="O228" s="171"/>
      <c r="P228" s="174" t="s">
        <v>14</v>
      </c>
      <c r="Q228" s="172">
        <v>6758.01</v>
      </c>
      <c r="R228" s="172">
        <v>1289.04</v>
      </c>
      <c r="S228" s="172">
        <v>1879.44</v>
      </c>
      <c r="T228" s="172">
        <v>2286.5700000000002</v>
      </c>
      <c r="U228" s="172"/>
      <c r="V228" s="172">
        <v>4043.51</v>
      </c>
    </row>
    <row r="229" spans="1:23" s="173" customFormat="1" ht="14.1" customHeight="1">
      <c r="A229" s="168"/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9"/>
      <c r="M229" s="170"/>
      <c r="N229" s="171"/>
      <c r="O229" s="171"/>
      <c r="P229" s="174" t="s">
        <v>15</v>
      </c>
      <c r="Q229" s="175">
        <v>2616.6</v>
      </c>
      <c r="R229" s="175">
        <v>1313.64</v>
      </c>
      <c r="S229" s="175">
        <v>0</v>
      </c>
      <c r="T229" s="175">
        <v>0</v>
      </c>
      <c r="U229" s="175">
        <v>0</v>
      </c>
      <c r="V229" s="172">
        <v>4043.51</v>
      </c>
      <c r="W229" s="176"/>
    </row>
    <row r="230" spans="1:23" s="173" customFormat="1" ht="14.1" customHeight="1">
      <c r="A230" s="168"/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77"/>
      <c r="M230" s="178"/>
      <c r="N230" s="179"/>
      <c r="O230" s="179"/>
      <c r="P230" s="180" t="s">
        <v>16</v>
      </c>
      <c r="Q230" s="172">
        <f t="shared" ref="Q230:V230" si="46">(Q229/Q228)*100</f>
        <v>38.718498492899535</v>
      </c>
      <c r="R230" s="172">
        <f t="shared" si="46"/>
        <v>101.90839694656491</v>
      </c>
      <c r="S230" s="172">
        <f t="shared" si="46"/>
        <v>0</v>
      </c>
      <c r="T230" s="172">
        <v>0</v>
      </c>
      <c r="U230" s="172">
        <v>0</v>
      </c>
      <c r="V230" s="172">
        <f t="shared" si="46"/>
        <v>100</v>
      </c>
    </row>
    <row r="231" spans="1:23" s="20" customFormat="1" ht="14.1" customHeight="1">
      <c r="A231" s="38" t="s">
        <v>75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132" t="s">
        <v>49</v>
      </c>
      <c r="M231" s="133"/>
      <c r="N231" s="40" t="s">
        <v>24</v>
      </c>
      <c r="O231" s="40" t="s">
        <v>25</v>
      </c>
      <c r="P231" s="18" t="s">
        <v>13</v>
      </c>
      <c r="Q231" s="19">
        <v>1931.4</v>
      </c>
      <c r="R231" s="19">
        <v>658.8</v>
      </c>
      <c r="S231" s="19">
        <v>658.8</v>
      </c>
      <c r="T231" s="19">
        <v>109.8</v>
      </c>
      <c r="U231" s="19">
        <v>0</v>
      </c>
      <c r="V231" s="19">
        <v>0</v>
      </c>
    </row>
    <row r="232" spans="1:23" s="20" customFormat="1" ht="14.1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132"/>
      <c r="M232" s="133"/>
      <c r="N232" s="40"/>
      <c r="O232" s="40"/>
      <c r="P232" s="14" t="s">
        <v>14</v>
      </c>
      <c r="Q232" s="19">
        <v>1943.1</v>
      </c>
      <c r="R232" s="19">
        <v>664.2</v>
      </c>
      <c r="S232" s="19">
        <v>664.2</v>
      </c>
      <c r="T232" s="19">
        <v>110.7</v>
      </c>
      <c r="U232" s="19">
        <v>0</v>
      </c>
      <c r="V232" s="19">
        <v>11.7</v>
      </c>
    </row>
    <row r="233" spans="1:23" s="20" customFormat="1" ht="14.1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132"/>
      <c r="M233" s="133"/>
      <c r="N233" s="40"/>
      <c r="O233" s="40"/>
      <c r="P233" s="14" t="s">
        <v>15</v>
      </c>
      <c r="Q233" s="22">
        <f>R233</f>
        <v>553.5</v>
      </c>
      <c r="R233" s="22">
        <v>553.5</v>
      </c>
      <c r="S233" s="22">
        <v>0</v>
      </c>
      <c r="T233" s="22">
        <v>0</v>
      </c>
      <c r="U233" s="22">
        <v>0</v>
      </c>
      <c r="V233" s="19">
        <v>11.7</v>
      </c>
    </row>
    <row r="234" spans="1:23" s="20" customFormat="1" ht="14.1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132"/>
      <c r="M234" s="133"/>
      <c r="N234" s="40"/>
      <c r="O234" s="40"/>
      <c r="P234" s="29" t="s">
        <v>16</v>
      </c>
      <c r="Q234" s="19">
        <f t="shared" ref="Q234:V234" si="47">(Q233/Q232)*100</f>
        <v>28.485409911996296</v>
      </c>
      <c r="R234" s="19">
        <f t="shared" si="47"/>
        <v>83.333333333333329</v>
      </c>
      <c r="S234" s="19">
        <f t="shared" si="47"/>
        <v>0</v>
      </c>
      <c r="T234" s="19">
        <f t="shared" si="47"/>
        <v>0</v>
      </c>
      <c r="U234" s="19">
        <v>0</v>
      </c>
      <c r="V234" s="19">
        <f t="shared" si="47"/>
        <v>100</v>
      </c>
    </row>
    <row r="235" spans="1:23" s="25" customFormat="1" ht="14.1" customHeight="1">
      <c r="A235" s="113" t="s">
        <v>75</v>
      </c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28" t="s">
        <v>55</v>
      </c>
      <c r="M235" s="129"/>
      <c r="N235" s="130" t="s">
        <v>24</v>
      </c>
      <c r="O235" s="130" t="s">
        <v>29</v>
      </c>
      <c r="P235" s="23" t="s">
        <v>13</v>
      </c>
      <c r="Q235" s="24">
        <v>2517.5</v>
      </c>
      <c r="R235" s="24">
        <v>1208.4000000000001</v>
      </c>
      <c r="S235" s="24">
        <v>100.7</v>
      </c>
      <c r="T235" s="24">
        <v>0</v>
      </c>
      <c r="U235" s="24">
        <v>0</v>
      </c>
      <c r="V235" s="24">
        <v>0</v>
      </c>
    </row>
    <row r="236" spans="1:23" s="25" customFormat="1" ht="14.1" customHeight="1">
      <c r="A236" s="113"/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28"/>
      <c r="M236" s="129"/>
      <c r="N236" s="130"/>
      <c r="O236" s="130"/>
      <c r="P236" s="14" t="s">
        <v>14</v>
      </c>
      <c r="Q236" s="24">
        <v>2725.5</v>
      </c>
      <c r="R236" s="24">
        <v>1400.4</v>
      </c>
      <c r="S236" s="24">
        <v>116.7</v>
      </c>
      <c r="T236" s="24">
        <v>0</v>
      </c>
      <c r="U236" s="24">
        <v>0</v>
      </c>
      <c r="V236" s="24">
        <v>208</v>
      </c>
    </row>
    <row r="237" spans="1:23" s="25" customFormat="1" ht="14.1" customHeight="1">
      <c r="A237" s="113"/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28"/>
      <c r="M237" s="129"/>
      <c r="N237" s="130"/>
      <c r="O237" s="130"/>
      <c r="P237" s="14" t="s">
        <v>15</v>
      </c>
      <c r="Q237" s="26">
        <f>Q236-S236</f>
        <v>2608.8000000000002</v>
      </c>
      <c r="R237" s="26">
        <v>1294.0999999999999</v>
      </c>
      <c r="S237" s="26">
        <v>0</v>
      </c>
      <c r="T237" s="26">
        <v>0</v>
      </c>
      <c r="U237" s="26">
        <v>0</v>
      </c>
      <c r="V237" s="26">
        <v>208</v>
      </c>
    </row>
    <row r="238" spans="1:23" s="25" customFormat="1" ht="14.1" customHeight="1">
      <c r="A238" s="113"/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28"/>
      <c r="M238" s="129"/>
      <c r="N238" s="130"/>
      <c r="O238" s="130"/>
      <c r="P238" s="29" t="s">
        <v>16</v>
      </c>
      <c r="Q238" s="24">
        <f t="shared" ref="Q238:V238" si="48">(Q237/Q236)*100</f>
        <v>95.718216840946624</v>
      </c>
      <c r="R238" s="24">
        <f t="shared" si="48"/>
        <v>92.409311625249913</v>
      </c>
      <c r="S238" s="24">
        <f t="shared" si="48"/>
        <v>0</v>
      </c>
      <c r="T238" s="24">
        <v>0</v>
      </c>
      <c r="U238" s="24">
        <v>0</v>
      </c>
      <c r="V238" s="24">
        <f t="shared" si="48"/>
        <v>100</v>
      </c>
    </row>
    <row r="239" spans="1:23" s="20" customFormat="1" ht="14.1" customHeight="1">
      <c r="A239" s="38" t="s">
        <v>76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132" t="s">
        <v>31</v>
      </c>
      <c r="M239" s="133"/>
      <c r="N239" s="136" t="s">
        <v>24</v>
      </c>
      <c r="O239" s="136" t="s">
        <v>29</v>
      </c>
      <c r="P239" s="18" t="s">
        <v>13</v>
      </c>
      <c r="Q239" s="19">
        <v>4392</v>
      </c>
      <c r="R239" s="19">
        <v>1464</v>
      </c>
      <c r="S239" s="19">
        <v>1464</v>
      </c>
      <c r="T239" s="19">
        <v>0</v>
      </c>
      <c r="U239" s="19">
        <v>0</v>
      </c>
      <c r="V239" s="19"/>
    </row>
    <row r="240" spans="1:23" s="20" customFormat="1" ht="14.1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132"/>
      <c r="M240" s="133"/>
      <c r="N240" s="137"/>
      <c r="O240" s="137"/>
      <c r="P240" s="14" t="s">
        <v>14</v>
      </c>
      <c r="Q240" s="19">
        <v>4392</v>
      </c>
      <c r="R240" s="19">
        <v>1464</v>
      </c>
      <c r="S240" s="19">
        <v>1464</v>
      </c>
      <c r="T240" s="19">
        <v>0</v>
      </c>
      <c r="U240" s="19">
        <v>0</v>
      </c>
      <c r="V240" s="19">
        <v>0</v>
      </c>
    </row>
    <row r="241" spans="1:22" s="20" customFormat="1" ht="14.1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132"/>
      <c r="M241" s="133"/>
      <c r="N241" s="137"/>
      <c r="O241" s="137"/>
      <c r="P241" s="14" t="s">
        <v>15</v>
      </c>
      <c r="Q241" s="22">
        <f>Q240-R240-S240+R241</f>
        <v>2940</v>
      </c>
      <c r="R241" s="22">
        <v>1476</v>
      </c>
      <c r="S241" s="22">
        <v>0</v>
      </c>
      <c r="T241" s="22">
        <v>0</v>
      </c>
      <c r="U241" s="22">
        <v>0</v>
      </c>
      <c r="V241" s="22">
        <v>0</v>
      </c>
    </row>
    <row r="242" spans="1:22" s="20" customFormat="1" ht="14.1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134"/>
      <c r="M242" s="135"/>
      <c r="N242" s="137"/>
      <c r="O242" s="137"/>
      <c r="P242" s="29" t="s">
        <v>16</v>
      </c>
      <c r="Q242" s="19">
        <f>(Q241/Q240)*100</f>
        <v>66.939890710382514</v>
      </c>
      <c r="R242" s="19">
        <f>(R241/R240)*100</f>
        <v>100.81967213114753</v>
      </c>
      <c r="S242" s="19">
        <f>(S241/S240)*100</f>
        <v>0</v>
      </c>
      <c r="T242" s="19">
        <v>0</v>
      </c>
      <c r="U242" s="19">
        <v>0</v>
      </c>
      <c r="V242" s="19"/>
    </row>
    <row r="243" spans="1:22" s="20" customFormat="1" ht="14.1" customHeight="1">
      <c r="A243" s="38" t="s">
        <v>77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138" t="s">
        <v>31</v>
      </c>
      <c r="M243" s="134"/>
      <c r="N243" s="136" t="s">
        <v>69</v>
      </c>
      <c r="O243" s="136" t="s">
        <v>29</v>
      </c>
      <c r="P243" s="18" t="s">
        <v>13</v>
      </c>
      <c r="Q243" s="19">
        <v>5619.32</v>
      </c>
      <c r="R243" s="19">
        <v>1434.72</v>
      </c>
      <c r="S243" s="19">
        <v>1434.72</v>
      </c>
      <c r="T243" s="19">
        <v>0</v>
      </c>
      <c r="U243" s="19">
        <v>0</v>
      </c>
      <c r="V243" s="19"/>
    </row>
    <row r="244" spans="1:22" s="20" customFormat="1" ht="14.1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103"/>
      <c r="M244" s="139"/>
      <c r="N244" s="137"/>
      <c r="O244" s="137"/>
      <c r="P244" s="14" t="s">
        <v>14</v>
      </c>
      <c r="Q244" s="19">
        <v>5619.32</v>
      </c>
      <c r="R244" s="19">
        <v>1434.72</v>
      </c>
      <c r="S244" s="19">
        <v>1434.72</v>
      </c>
      <c r="T244" s="19">
        <v>0</v>
      </c>
      <c r="U244" s="19">
        <v>0</v>
      </c>
      <c r="V244" s="19">
        <v>0</v>
      </c>
    </row>
    <row r="245" spans="1:22" s="20" customFormat="1" ht="14.1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103"/>
      <c r="M245" s="139"/>
      <c r="N245" s="137"/>
      <c r="O245" s="137"/>
      <c r="P245" s="14" t="s">
        <v>15</v>
      </c>
      <c r="Q245" s="22">
        <f>Q244-R244-S244+R245</f>
        <v>4196.3599999999988</v>
      </c>
      <c r="R245" s="22">
        <v>1446.48</v>
      </c>
      <c r="S245" s="22">
        <v>0</v>
      </c>
      <c r="T245" s="22">
        <v>0</v>
      </c>
      <c r="U245" s="22">
        <v>0</v>
      </c>
      <c r="V245" s="22">
        <v>0</v>
      </c>
    </row>
    <row r="246" spans="1:22" s="20" customFormat="1" ht="14.1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140"/>
      <c r="M246" s="141"/>
      <c r="N246" s="142"/>
      <c r="O246" s="142"/>
      <c r="P246" s="23" t="s">
        <v>16</v>
      </c>
      <c r="Q246" s="19">
        <f>(Q245/Q244)*100</f>
        <v>74.677363097314242</v>
      </c>
      <c r="R246" s="19">
        <f>(R245/R244)*100</f>
        <v>100.81967213114753</v>
      </c>
      <c r="S246" s="19">
        <f>(S245/S244)*100</f>
        <v>0</v>
      </c>
      <c r="T246" s="19">
        <v>0</v>
      </c>
      <c r="U246" s="19">
        <v>0</v>
      </c>
      <c r="V246" s="19"/>
    </row>
    <row r="247" spans="1:22" s="20" customFormat="1" ht="14.1" customHeight="1">
      <c r="A247" s="38" t="s">
        <v>78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132" t="s">
        <v>64</v>
      </c>
      <c r="M247" s="133"/>
      <c r="N247" s="40" t="s">
        <v>24</v>
      </c>
      <c r="O247" s="158" t="s">
        <v>29</v>
      </c>
      <c r="P247" s="18" t="s">
        <v>13</v>
      </c>
      <c r="Q247" s="19">
        <v>2342.4</v>
      </c>
      <c r="R247" s="19">
        <v>1171.2</v>
      </c>
      <c r="S247" s="19">
        <v>488</v>
      </c>
      <c r="T247" s="19">
        <v>0</v>
      </c>
      <c r="U247" s="19">
        <v>0</v>
      </c>
      <c r="V247" s="19"/>
    </row>
    <row r="248" spans="1:22" s="20" customFormat="1" ht="14.1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132"/>
      <c r="M248" s="133"/>
      <c r="N248" s="40"/>
      <c r="O248" s="159"/>
      <c r="P248" s="14" t="s">
        <v>14</v>
      </c>
      <c r="Q248" s="19">
        <v>2358.9899999999998</v>
      </c>
      <c r="R248" s="19">
        <v>1182.9100000000001</v>
      </c>
      <c r="S248" s="19">
        <v>492.88</v>
      </c>
      <c r="T248" s="19">
        <v>0</v>
      </c>
      <c r="U248" s="19">
        <v>0</v>
      </c>
      <c r="V248" s="19">
        <v>16.59</v>
      </c>
    </row>
    <row r="249" spans="1:22" s="20" customFormat="1" ht="14.1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132"/>
      <c r="M249" s="133"/>
      <c r="N249" s="40"/>
      <c r="O249" s="159"/>
      <c r="P249" s="14" t="s">
        <v>15</v>
      </c>
      <c r="Q249" s="22">
        <v>1866.11</v>
      </c>
      <c r="R249" s="22">
        <v>1180.8</v>
      </c>
      <c r="S249" s="22">
        <v>0</v>
      </c>
      <c r="T249" s="22">
        <v>0</v>
      </c>
      <c r="U249" s="22">
        <v>0</v>
      </c>
      <c r="V249" s="22">
        <v>16.59</v>
      </c>
    </row>
    <row r="250" spans="1:22" s="20" customFormat="1" ht="14.1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132"/>
      <c r="M250" s="133"/>
      <c r="N250" s="40"/>
      <c r="O250" s="159"/>
      <c r="P250" s="23" t="s">
        <v>16</v>
      </c>
      <c r="Q250" s="19">
        <f t="shared" ref="Q250:V250" si="49">(Q249/Q248)*100</f>
        <v>79.106312447276167</v>
      </c>
      <c r="R250" s="19">
        <f t="shared" si="49"/>
        <v>99.821626328292083</v>
      </c>
      <c r="S250" s="19">
        <f t="shared" si="49"/>
        <v>0</v>
      </c>
      <c r="T250" s="19">
        <v>0</v>
      </c>
      <c r="U250" s="19">
        <v>0</v>
      </c>
      <c r="V250" s="19">
        <f t="shared" si="49"/>
        <v>100</v>
      </c>
    </row>
    <row r="251" spans="1:22" s="20" customFormat="1" ht="14.1" customHeight="1">
      <c r="A251" s="38" t="s">
        <v>79</v>
      </c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138" t="s">
        <v>71</v>
      </c>
      <c r="M251" s="134"/>
      <c r="N251" s="160" t="s">
        <v>28</v>
      </c>
      <c r="O251" s="136" t="s">
        <v>25</v>
      </c>
      <c r="P251" s="18" t="s">
        <v>13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</row>
    <row r="252" spans="1:22" s="20" customFormat="1" ht="14.1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103"/>
      <c r="M252" s="139"/>
      <c r="N252" s="161"/>
      <c r="O252" s="137"/>
      <c r="P252" s="14" t="s">
        <v>14</v>
      </c>
      <c r="Q252" s="19">
        <v>16409</v>
      </c>
      <c r="R252" s="19">
        <v>5626</v>
      </c>
      <c r="S252" s="19">
        <v>5626</v>
      </c>
      <c r="T252" s="19">
        <v>5157</v>
      </c>
      <c r="U252" s="19">
        <v>0</v>
      </c>
      <c r="V252" s="19">
        <v>16409</v>
      </c>
    </row>
    <row r="253" spans="1:22" s="20" customFormat="1" ht="14.1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103"/>
      <c r="M253" s="139"/>
      <c r="N253" s="161"/>
      <c r="O253" s="137"/>
      <c r="P253" s="14" t="s">
        <v>15</v>
      </c>
      <c r="Q253" s="22">
        <f>R253</f>
        <v>2951.87</v>
      </c>
      <c r="R253" s="22">
        <v>2951.87</v>
      </c>
      <c r="S253" s="22">
        <v>0</v>
      </c>
      <c r="T253" s="22">
        <v>0</v>
      </c>
      <c r="U253" s="22">
        <v>0</v>
      </c>
      <c r="V253" s="22">
        <v>16409</v>
      </c>
    </row>
    <row r="254" spans="1:22" s="20" customFormat="1" ht="14.1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140"/>
      <c r="M254" s="141"/>
      <c r="N254" s="161"/>
      <c r="O254" s="137"/>
      <c r="P254" s="23" t="s">
        <v>16</v>
      </c>
      <c r="Q254" s="19">
        <f t="shared" ref="Q254:V254" si="50">(Q253/Q252)*100</f>
        <v>17.9893351209702</v>
      </c>
      <c r="R254" s="19">
        <f t="shared" si="50"/>
        <v>52.468361180234623</v>
      </c>
      <c r="S254" s="19">
        <f t="shared" si="50"/>
        <v>0</v>
      </c>
      <c r="T254" s="19">
        <f t="shared" si="50"/>
        <v>0</v>
      </c>
      <c r="U254" s="19">
        <v>0</v>
      </c>
      <c r="V254" s="19">
        <f t="shared" si="50"/>
        <v>100</v>
      </c>
    </row>
    <row r="255" spans="1:22" s="20" customFormat="1" ht="14.1" customHeight="1">
      <c r="A255" s="38" t="s">
        <v>80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143" t="s">
        <v>31</v>
      </c>
      <c r="M255" s="144"/>
      <c r="N255" s="136" t="s">
        <v>28</v>
      </c>
      <c r="O255" s="136" t="s">
        <v>42</v>
      </c>
      <c r="P255" s="18" t="s">
        <v>13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</row>
    <row r="256" spans="1:22" s="20" customFormat="1" ht="14.1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145"/>
      <c r="M256" s="146"/>
      <c r="N256" s="137"/>
      <c r="O256" s="137"/>
      <c r="P256" s="14" t="s">
        <v>14</v>
      </c>
      <c r="Q256" s="19">
        <v>23616</v>
      </c>
      <c r="R256" s="19">
        <v>5904</v>
      </c>
      <c r="S256" s="19">
        <v>5904</v>
      </c>
      <c r="T256" s="19">
        <v>5904</v>
      </c>
      <c r="U256" s="19">
        <v>5904</v>
      </c>
      <c r="V256" s="19">
        <v>23616</v>
      </c>
    </row>
    <row r="257" spans="1:22" s="20" customFormat="1" ht="14.1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145"/>
      <c r="M257" s="146"/>
      <c r="N257" s="137"/>
      <c r="O257" s="137"/>
      <c r="P257" s="14" t="s">
        <v>15</v>
      </c>
      <c r="Q257" s="30">
        <f>R257</f>
        <v>5904</v>
      </c>
      <c r="R257" s="30">
        <v>5904</v>
      </c>
      <c r="S257" s="30">
        <v>0</v>
      </c>
      <c r="T257" s="30">
        <v>0</v>
      </c>
      <c r="U257" s="30">
        <v>0</v>
      </c>
      <c r="V257" s="30">
        <v>23616</v>
      </c>
    </row>
    <row r="258" spans="1:22" s="20" customFormat="1" ht="14.1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147"/>
      <c r="M258" s="148"/>
      <c r="N258" s="142"/>
      <c r="O258" s="142"/>
      <c r="P258" s="23" t="s">
        <v>16</v>
      </c>
      <c r="Q258" s="19">
        <f t="shared" ref="Q258:V258" si="51">(Q257/Q256)*100</f>
        <v>25</v>
      </c>
      <c r="R258" s="19">
        <f t="shared" si="51"/>
        <v>100</v>
      </c>
      <c r="S258" s="19">
        <f t="shared" si="51"/>
        <v>0</v>
      </c>
      <c r="T258" s="19">
        <f t="shared" si="51"/>
        <v>0</v>
      </c>
      <c r="U258" s="19">
        <f t="shared" si="51"/>
        <v>0</v>
      </c>
      <c r="V258" s="19">
        <f t="shared" si="51"/>
        <v>100</v>
      </c>
    </row>
    <row r="259" spans="1:22" s="25" customFormat="1" ht="14.1" customHeight="1">
      <c r="A259" s="113" t="s">
        <v>81</v>
      </c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49" t="s">
        <v>82</v>
      </c>
      <c r="M259" s="150"/>
      <c r="N259" s="155" t="s">
        <v>28</v>
      </c>
      <c r="O259" s="155" t="s">
        <v>42</v>
      </c>
      <c r="P259" s="23" t="s">
        <v>13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</row>
    <row r="260" spans="1:22" s="25" customFormat="1" ht="14.1" customHeight="1">
      <c r="A260" s="113"/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51"/>
      <c r="M260" s="152"/>
      <c r="N260" s="156"/>
      <c r="O260" s="156"/>
      <c r="P260" s="14" t="s">
        <v>14</v>
      </c>
      <c r="Q260" s="24">
        <v>1744.9</v>
      </c>
      <c r="R260" s="24">
        <v>527.66999999999996</v>
      </c>
      <c r="S260" s="24">
        <v>584.27</v>
      </c>
      <c r="T260" s="24">
        <v>584.27</v>
      </c>
      <c r="U260" s="24">
        <v>48.69</v>
      </c>
      <c r="V260" s="24">
        <v>1744.9</v>
      </c>
    </row>
    <row r="261" spans="1:22" s="25" customFormat="1" ht="14.1" customHeight="1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51"/>
      <c r="M261" s="152"/>
      <c r="N261" s="156"/>
      <c r="O261" s="156"/>
      <c r="P261" s="14" t="s">
        <v>15</v>
      </c>
      <c r="Q261" s="31">
        <f>Q260-S260-T260-U260</f>
        <v>527.67000000000007</v>
      </c>
      <c r="R261" s="31">
        <v>527.66999999999996</v>
      </c>
      <c r="S261" s="31">
        <v>0</v>
      </c>
      <c r="T261" s="31">
        <v>0</v>
      </c>
      <c r="U261" s="31">
        <v>0</v>
      </c>
      <c r="V261" s="31">
        <v>1744.9</v>
      </c>
    </row>
    <row r="262" spans="1:22" s="25" customFormat="1" ht="14.1" customHeight="1">
      <c r="A262" s="113"/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53"/>
      <c r="M262" s="154"/>
      <c r="N262" s="157"/>
      <c r="O262" s="157"/>
      <c r="P262" s="23" t="s">
        <v>16</v>
      </c>
      <c r="Q262" s="24">
        <f t="shared" ref="Q262:V262" si="52">(Q261/Q260)*100</f>
        <v>30.24070147286378</v>
      </c>
      <c r="R262" s="24">
        <f t="shared" si="52"/>
        <v>100</v>
      </c>
      <c r="S262" s="24">
        <f t="shared" si="52"/>
        <v>0</v>
      </c>
      <c r="T262" s="24">
        <f t="shared" si="52"/>
        <v>0</v>
      </c>
      <c r="U262" s="24">
        <f t="shared" si="52"/>
        <v>0</v>
      </c>
      <c r="V262" s="24">
        <f t="shared" si="52"/>
        <v>100</v>
      </c>
    </row>
    <row r="263" spans="1:22" s="25" customFormat="1" ht="14.1" customHeight="1">
      <c r="A263" s="113" t="s">
        <v>83</v>
      </c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49" t="s">
        <v>54</v>
      </c>
      <c r="M263" s="150"/>
      <c r="N263" s="155" t="s">
        <v>24</v>
      </c>
      <c r="O263" s="162" t="s">
        <v>25</v>
      </c>
      <c r="P263" s="23" t="s">
        <v>13</v>
      </c>
      <c r="Q263" s="24">
        <v>2395.44</v>
      </c>
      <c r="R263" s="24">
        <v>798.48</v>
      </c>
      <c r="S263" s="24">
        <v>798.48</v>
      </c>
      <c r="T263" s="24">
        <v>0</v>
      </c>
      <c r="U263" s="24">
        <v>0</v>
      </c>
      <c r="V263" s="24">
        <v>0</v>
      </c>
    </row>
    <row r="264" spans="1:22" s="25" customFormat="1" ht="14.1" customHeight="1">
      <c r="A264" s="113"/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51"/>
      <c r="M264" s="152"/>
      <c r="N264" s="156"/>
      <c r="O264" s="163"/>
      <c r="P264" s="14" t="s">
        <v>14</v>
      </c>
      <c r="Q264" s="24">
        <v>2395.44</v>
      </c>
      <c r="R264" s="24">
        <v>798.48</v>
      </c>
      <c r="S264" s="24">
        <v>798.48</v>
      </c>
      <c r="T264" s="24">
        <v>0</v>
      </c>
      <c r="U264" s="24">
        <v>0</v>
      </c>
      <c r="V264" s="24">
        <v>0</v>
      </c>
    </row>
    <row r="265" spans="1:22" s="25" customFormat="1" ht="14.1" customHeight="1">
      <c r="A265" s="113"/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51"/>
      <c r="M265" s="152"/>
      <c r="N265" s="156"/>
      <c r="O265" s="163"/>
      <c r="P265" s="14" t="s">
        <v>15</v>
      </c>
      <c r="Q265" s="31">
        <f>Q264-S264</f>
        <v>1596.96</v>
      </c>
      <c r="R265" s="31">
        <v>798.48</v>
      </c>
      <c r="S265" s="31">
        <v>0</v>
      </c>
      <c r="T265" s="24">
        <v>0</v>
      </c>
      <c r="U265" s="31">
        <v>0</v>
      </c>
      <c r="V265" s="31">
        <v>0</v>
      </c>
    </row>
    <row r="266" spans="1:22" s="25" customFormat="1" ht="14.1" customHeight="1">
      <c r="A266" s="113"/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51"/>
      <c r="M266" s="152"/>
      <c r="N266" s="156"/>
      <c r="O266" s="163"/>
      <c r="P266" s="23" t="s">
        <v>16</v>
      </c>
      <c r="Q266" s="24">
        <f>(Q265/Q264)*100</f>
        <v>66.666666666666657</v>
      </c>
      <c r="R266" s="24">
        <f>(R265/R264)*100</f>
        <v>100</v>
      </c>
      <c r="S266" s="24">
        <f>(S265/S264)*100</f>
        <v>0</v>
      </c>
      <c r="T266" s="24">
        <v>0</v>
      </c>
      <c r="U266" s="24">
        <v>0</v>
      </c>
      <c r="V266" s="24">
        <v>0</v>
      </c>
    </row>
    <row r="267" spans="1:22" s="25" customFormat="1" ht="14.1" customHeight="1">
      <c r="A267" s="113" t="s">
        <v>84</v>
      </c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64" t="s">
        <v>55</v>
      </c>
      <c r="M267" s="113"/>
      <c r="N267" s="130" t="s">
        <v>28</v>
      </c>
      <c r="O267" s="130" t="s">
        <v>42</v>
      </c>
      <c r="P267" s="23" t="s">
        <v>13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0</v>
      </c>
    </row>
    <row r="268" spans="1:22" s="25" customFormat="1" ht="14.1" customHeight="1">
      <c r="A268" s="113"/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64"/>
      <c r="M268" s="113"/>
      <c r="N268" s="130"/>
      <c r="O268" s="130"/>
      <c r="P268" s="14" t="s">
        <v>14</v>
      </c>
      <c r="Q268" s="24">
        <v>1754.4</v>
      </c>
      <c r="R268" s="24">
        <v>527.66999999999996</v>
      </c>
      <c r="S268" s="24">
        <v>584.27</v>
      </c>
      <c r="T268" s="24">
        <v>593.04</v>
      </c>
      <c r="U268" s="24">
        <v>49.42</v>
      </c>
      <c r="V268" s="24">
        <v>1754.4</v>
      </c>
    </row>
    <row r="269" spans="1:22" s="25" customFormat="1" ht="14.1" customHeight="1">
      <c r="A269" s="113"/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64"/>
      <c r="M269" s="113"/>
      <c r="N269" s="130"/>
      <c r="O269" s="130"/>
      <c r="P269" s="14" t="s">
        <v>15</v>
      </c>
      <c r="Q269" s="31">
        <f>Q268-S268-T268-U268</f>
        <v>527.67000000000019</v>
      </c>
      <c r="R269" s="31">
        <v>527.66999999999996</v>
      </c>
      <c r="S269" s="31">
        <v>0</v>
      </c>
      <c r="T269" s="31">
        <v>0</v>
      </c>
      <c r="U269" s="31">
        <v>0</v>
      </c>
      <c r="V269" s="31">
        <v>1754.4</v>
      </c>
    </row>
    <row r="270" spans="1:22" s="25" customFormat="1" ht="14.1" customHeight="1">
      <c r="A270" s="113"/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64"/>
      <c r="M270" s="113"/>
      <c r="N270" s="130"/>
      <c r="O270" s="130"/>
      <c r="P270" s="23" t="s">
        <v>16</v>
      </c>
      <c r="Q270" s="24">
        <f t="shared" ref="Q270:V270" si="53">(Q269/Q268)*100</f>
        <v>30.076949384404934</v>
      </c>
      <c r="R270" s="24">
        <f t="shared" si="53"/>
        <v>100</v>
      </c>
      <c r="S270" s="24">
        <f t="shared" si="53"/>
        <v>0</v>
      </c>
      <c r="T270" s="24">
        <f t="shared" si="53"/>
        <v>0</v>
      </c>
      <c r="U270" s="24">
        <f t="shared" si="53"/>
        <v>0</v>
      </c>
      <c r="V270" s="24">
        <f t="shared" si="53"/>
        <v>100</v>
      </c>
    </row>
    <row r="271" spans="1:22" s="20" customFormat="1" ht="14.1" customHeight="1">
      <c r="A271" s="38" t="s">
        <v>85</v>
      </c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9" t="s">
        <v>39</v>
      </c>
      <c r="M271" s="38"/>
      <c r="N271" s="40" t="s">
        <v>24</v>
      </c>
      <c r="O271" s="40" t="s">
        <v>29</v>
      </c>
      <c r="P271" s="18" t="s">
        <v>13</v>
      </c>
      <c r="Q271" s="19">
        <v>23744.87</v>
      </c>
      <c r="R271" s="19">
        <v>6295.2</v>
      </c>
      <c r="S271" s="19">
        <v>4196.8</v>
      </c>
      <c r="T271" s="19">
        <v>0</v>
      </c>
      <c r="U271" s="19">
        <v>0</v>
      </c>
      <c r="V271" s="19">
        <v>0</v>
      </c>
    </row>
    <row r="272" spans="1:22" s="20" customFormat="1" ht="14.1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8"/>
      <c r="N272" s="40"/>
      <c r="O272" s="40"/>
      <c r="P272" s="14" t="s">
        <v>14</v>
      </c>
      <c r="Q272" s="19">
        <v>23744.87</v>
      </c>
      <c r="R272" s="19">
        <v>6295.2</v>
      </c>
      <c r="S272" s="19">
        <v>4196.8</v>
      </c>
      <c r="T272" s="19">
        <v>0</v>
      </c>
      <c r="U272" s="19">
        <v>0</v>
      </c>
      <c r="V272" s="19">
        <v>0</v>
      </c>
    </row>
    <row r="273" spans="1:22" s="20" customFormat="1" ht="14.1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8"/>
      <c r="N273" s="40"/>
      <c r="O273" s="40"/>
      <c r="P273" s="14" t="s">
        <v>15</v>
      </c>
      <c r="Q273" s="30">
        <v>18751.75</v>
      </c>
      <c r="R273" s="30">
        <v>5498.88</v>
      </c>
      <c r="S273" s="30">
        <v>0</v>
      </c>
      <c r="T273" s="30">
        <v>0</v>
      </c>
      <c r="U273" s="30">
        <v>0</v>
      </c>
      <c r="V273" s="30">
        <v>0</v>
      </c>
    </row>
    <row r="274" spans="1:22" s="20" customFormat="1" ht="14.1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8"/>
      <c r="N274" s="40"/>
      <c r="O274" s="40"/>
      <c r="P274" s="23" t="s">
        <v>16</v>
      </c>
      <c r="Q274" s="19">
        <f>(Q273/Q272)*100</f>
        <v>78.97179474977122</v>
      </c>
      <c r="R274" s="19">
        <f>(R273/R272)*100</f>
        <v>87.350362180709112</v>
      </c>
      <c r="S274" s="19">
        <f>(S273/S272)*100</f>
        <v>0</v>
      </c>
      <c r="T274" s="19">
        <v>0</v>
      </c>
      <c r="U274" s="19">
        <v>0</v>
      </c>
      <c r="V274" s="19">
        <v>0</v>
      </c>
    </row>
    <row r="275" spans="1:22" s="20" customFormat="1" ht="14.1" customHeight="1">
      <c r="A275" s="38" t="s">
        <v>86</v>
      </c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9" t="s">
        <v>23</v>
      </c>
      <c r="M275" s="38"/>
      <c r="N275" s="40" t="s">
        <v>28</v>
      </c>
      <c r="O275" s="40" t="s">
        <v>29</v>
      </c>
      <c r="P275" s="18" t="s">
        <v>13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  <c r="V275" s="19">
        <v>0</v>
      </c>
    </row>
    <row r="276" spans="1:22" s="20" customFormat="1" ht="14.1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8"/>
      <c r="N276" s="40"/>
      <c r="O276" s="40"/>
      <c r="P276" s="14" t="s">
        <v>14</v>
      </c>
      <c r="Q276" s="19">
        <v>870.32</v>
      </c>
      <c r="R276" s="19">
        <v>435.16</v>
      </c>
      <c r="S276" s="19">
        <v>435.16</v>
      </c>
      <c r="T276" s="19">
        <v>0</v>
      </c>
      <c r="U276" s="19">
        <v>0</v>
      </c>
      <c r="V276" s="19">
        <v>870.32</v>
      </c>
    </row>
    <row r="277" spans="1:22" s="20" customFormat="1" ht="14.1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8"/>
      <c r="N277" s="40"/>
      <c r="O277" s="40"/>
      <c r="P277" s="14" t="s">
        <v>15</v>
      </c>
      <c r="Q277" s="30">
        <v>435.16</v>
      </c>
      <c r="R277" s="30">
        <v>435.16</v>
      </c>
      <c r="S277" s="30">
        <v>0</v>
      </c>
      <c r="T277" s="19">
        <v>0</v>
      </c>
      <c r="U277" s="30">
        <v>0</v>
      </c>
      <c r="V277" s="30">
        <v>870.32</v>
      </c>
    </row>
    <row r="278" spans="1:22" s="20" customFormat="1" ht="14.1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8"/>
      <c r="N278" s="40"/>
      <c r="O278" s="40"/>
      <c r="P278" s="23" t="s">
        <v>16</v>
      </c>
      <c r="Q278" s="19">
        <f t="shared" ref="Q278:V278" si="54">(Q277/Q276)*100</f>
        <v>50</v>
      </c>
      <c r="R278" s="19">
        <f t="shared" si="54"/>
        <v>100</v>
      </c>
      <c r="S278" s="19">
        <f t="shared" si="54"/>
        <v>0</v>
      </c>
      <c r="T278" s="19">
        <v>0</v>
      </c>
      <c r="U278" s="19">
        <v>0</v>
      </c>
      <c r="V278" s="19">
        <f t="shared" si="54"/>
        <v>100</v>
      </c>
    </row>
    <row r="279" spans="1:22" s="25" customFormat="1" ht="14.1" customHeight="1">
      <c r="A279" s="113" t="s">
        <v>87</v>
      </c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64" t="s">
        <v>54</v>
      </c>
      <c r="M279" s="113"/>
      <c r="N279" s="130" t="s">
        <v>24</v>
      </c>
      <c r="O279" s="130" t="s">
        <v>29</v>
      </c>
      <c r="P279" s="23" t="s">
        <v>13</v>
      </c>
      <c r="Q279" s="24">
        <v>2100</v>
      </c>
      <c r="R279" s="24">
        <v>1050</v>
      </c>
      <c r="S279" s="24">
        <v>262.5</v>
      </c>
      <c r="T279" s="24">
        <v>0</v>
      </c>
      <c r="U279" s="24">
        <v>0</v>
      </c>
      <c r="V279" s="24">
        <v>0</v>
      </c>
    </row>
    <row r="280" spans="1:22" s="25" customFormat="1" ht="14.1" customHeight="1">
      <c r="A280" s="113"/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64"/>
      <c r="M280" s="113"/>
      <c r="N280" s="130"/>
      <c r="O280" s="130"/>
      <c r="P280" s="14" t="s">
        <v>14</v>
      </c>
      <c r="Q280" s="24">
        <v>2100</v>
      </c>
      <c r="R280" s="24">
        <v>1050</v>
      </c>
      <c r="S280" s="24">
        <v>262.5</v>
      </c>
      <c r="T280" s="24">
        <v>0</v>
      </c>
      <c r="U280" s="24">
        <v>0</v>
      </c>
      <c r="V280" s="24">
        <v>0</v>
      </c>
    </row>
    <row r="281" spans="1:22" s="25" customFormat="1" ht="14.1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64"/>
      <c r="M281" s="113"/>
      <c r="N281" s="130"/>
      <c r="O281" s="130"/>
      <c r="P281" s="14" t="s">
        <v>15</v>
      </c>
      <c r="Q281" s="31">
        <f>Q280-S280</f>
        <v>1837.5</v>
      </c>
      <c r="R281" s="31">
        <v>1050</v>
      </c>
      <c r="S281" s="31">
        <v>0</v>
      </c>
      <c r="T281" s="31">
        <v>0</v>
      </c>
      <c r="U281" s="31">
        <v>0</v>
      </c>
      <c r="V281" s="31">
        <v>0</v>
      </c>
    </row>
    <row r="282" spans="1:22" s="25" customFormat="1" ht="14.1" customHeight="1">
      <c r="A282" s="113"/>
      <c r="B282" s="113"/>
      <c r="C282" s="113"/>
      <c r="D282" s="113"/>
      <c r="E282" s="113"/>
      <c r="F282" s="113"/>
      <c r="G282" s="113"/>
      <c r="H282" s="113"/>
      <c r="I282" s="113"/>
      <c r="J282" s="113"/>
      <c r="K282" s="113"/>
      <c r="L282" s="164"/>
      <c r="M282" s="113"/>
      <c r="N282" s="130"/>
      <c r="O282" s="130"/>
      <c r="P282" s="23" t="s">
        <v>16</v>
      </c>
      <c r="Q282" s="24">
        <f>(Q281/Q280)*100</f>
        <v>87.5</v>
      </c>
      <c r="R282" s="24">
        <f>(R281/R280)*100</f>
        <v>100</v>
      </c>
      <c r="S282" s="24">
        <f>(S281/S280)*100</f>
        <v>0</v>
      </c>
      <c r="T282" s="24">
        <v>0</v>
      </c>
      <c r="U282" s="24">
        <v>0</v>
      </c>
      <c r="V282" s="24">
        <v>0</v>
      </c>
    </row>
    <row r="283" spans="1:22" s="20" customFormat="1" ht="14.1" customHeight="1">
      <c r="A283" s="38" t="s">
        <v>88</v>
      </c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9" t="s">
        <v>41</v>
      </c>
      <c r="M283" s="38"/>
      <c r="N283" s="40" t="s">
        <v>24</v>
      </c>
      <c r="O283" s="40" t="s">
        <v>29</v>
      </c>
      <c r="P283" s="18" t="s">
        <v>13</v>
      </c>
      <c r="Q283" s="19">
        <v>488</v>
      </c>
      <c r="R283" s="19">
        <v>244</v>
      </c>
      <c r="S283" s="19">
        <v>0</v>
      </c>
      <c r="T283" s="19">
        <v>0</v>
      </c>
      <c r="U283" s="19">
        <v>0</v>
      </c>
      <c r="V283" s="19">
        <v>0</v>
      </c>
    </row>
    <row r="284" spans="1:22" s="20" customFormat="1" ht="14.1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8"/>
      <c r="N284" s="40"/>
      <c r="O284" s="40"/>
      <c r="P284" s="14" t="s">
        <v>14</v>
      </c>
      <c r="Q284" s="19">
        <v>488</v>
      </c>
      <c r="R284" s="19">
        <v>244</v>
      </c>
      <c r="S284" s="19">
        <v>0</v>
      </c>
      <c r="T284" s="19">
        <v>0</v>
      </c>
      <c r="U284" s="19">
        <v>0</v>
      </c>
      <c r="V284" s="19">
        <v>0</v>
      </c>
    </row>
    <row r="285" spans="1:22" s="20" customFormat="1" ht="14.1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8"/>
      <c r="N285" s="40"/>
      <c r="O285" s="40"/>
      <c r="P285" s="14" t="s">
        <v>15</v>
      </c>
      <c r="Q285" s="30">
        <v>488</v>
      </c>
      <c r="R285" s="30">
        <v>244</v>
      </c>
      <c r="S285" s="19">
        <v>0</v>
      </c>
      <c r="T285" s="19">
        <v>0</v>
      </c>
      <c r="U285" s="19">
        <v>0</v>
      </c>
      <c r="V285" s="19">
        <v>0</v>
      </c>
    </row>
    <row r="286" spans="1:22" s="20" customFormat="1" ht="14.1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8"/>
      <c r="N286" s="40"/>
      <c r="O286" s="40"/>
      <c r="P286" s="23" t="s">
        <v>16</v>
      </c>
      <c r="Q286" s="19">
        <f>(Q285/Q284)*100</f>
        <v>100</v>
      </c>
      <c r="R286" s="19">
        <f>(R285/R284)*100</f>
        <v>100</v>
      </c>
      <c r="S286" s="19">
        <v>0</v>
      </c>
      <c r="T286" s="19">
        <v>0</v>
      </c>
      <c r="U286" s="19">
        <v>0</v>
      </c>
      <c r="V286" s="19">
        <v>0</v>
      </c>
    </row>
    <row r="287" spans="1:22" s="20" customFormat="1" ht="14.1" customHeight="1">
      <c r="A287" s="38" t="s">
        <v>89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9" t="s">
        <v>71</v>
      </c>
      <c r="M287" s="38"/>
      <c r="N287" s="40"/>
      <c r="O287" s="40" t="s">
        <v>29</v>
      </c>
      <c r="P287" s="18" t="s">
        <v>13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  <c r="V287" s="19">
        <v>0</v>
      </c>
    </row>
    <row r="288" spans="1:22" s="20" customFormat="1" ht="14.1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8"/>
      <c r="N288" s="40"/>
      <c r="O288" s="40"/>
      <c r="P288" s="14" t="s">
        <v>14</v>
      </c>
      <c r="Q288" s="19">
        <v>37197</v>
      </c>
      <c r="R288" s="19">
        <v>29758</v>
      </c>
      <c r="S288" s="19">
        <v>7439</v>
      </c>
      <c r="T288" s="19">
        <v>0</v>
      </c>
      <c r="U288" s="19">
        <v>0</v>
      </c>
      <c r="V288" s="19">
        <v>37197</v>
      </c>
    </row>
    <row r="289" spans="1:22" s="20" customFormat="1" ht="14.1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8"/>
      <c r="N289" s="40"/>
      <c r="O289" s="40"/>
      <c r="P289" s="14" t="s">
        <v>15</v>
      </c>
      <c r="Q289" s="30">
        <f>R289</f>
        <v>29625.93</v>
      </c>
      <c r="R289" s="30">
        <v>29625.93</v>
      </c>
      <c r="S289" s="30">
        <v>0</v>
      </c>
      <c r="T289" s="30">
        <v>0</v>
      </c>
      <c r="U289" s="30">
        <v>0</v>
      </c>
      <c r="V289" s="30">
        <v>37197</v>
      </c>
    </row>
    <row r="290" spans="1:22" s="20" customFormat="1" ht="14.1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8"/>
      <c r="N290" s="40"/>
      <c r="O290" s="40"/>
      <c r="P290" s="23" t="s">
        <v>16</v>
      </c>
      <c r="Q290" s="19">
        <f t="shared" ref="Q290:V290" si="55">(Q289/Q288)*100</f>
        <v>79.646019840309705</v>
      </c>
      <c r="R290" s="19">
        <f t="shared" si="55"/>
        <v>99.556186571678211</v>
      </c>
      <c r="S290" s="19">
        <f t="shared" si="55"/>
        <v>0</v>
      </c>
      <c r="T290" s="19">
        <v>0</v>
      </c>
      <c r="U290" s="19">
        <v>0</v>
      </c>
      <c r="V290" s="19">
        <f t="shared" si="55"/>
        <v>100</v>
      </c>
    </row>
    <row r="291" spans="1:22" s="25" customFormat="1" ht="14.1" customHeight="1">
      <c r="A291" s="113" t="s">
        <v>105</v>
      </c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64" t="s">
        <v>41</v>
      </c>
      <c r="M291" s="113"/>
      <c r="N291" s="130" t="s">
        <v>28</v>
      </c>
      <c r="O291" s="130" t="s">
        <v>25</v>
      </c>
      <c r="P291" s="18" t="s">
        <v>13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</row>
    <row r="292" spans="1:22" s="25" customFormat="1" ht="14.1" customHeight="1">
      <c r="A292" s="113"/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64"/>
      <c r="M292" s="113"/>
      <c r="N292" s="130"/>
      <c r="O292" s="130"/>
      <c r="P292" s="14" t="s">
        <v>14</v>
      </c>
      <c r="Q292" s="24">
        <v>701.76</v>
      </c>
      <c r="R292" s="24">
        <v>14.62</v>
      </c>
      <c r="S292" s="24">
        <v>350.88</v>
      </c>
      <c r="T292" s="24">
        <v>336.26</v>
      </c>
      <c r="U292" s="24"/>
      <c r="V292" s="24">
        <v>701.76</v>
      </c>
    </row>
    <row r="293" spans="1:22" s="25" customFormat="1" ht="14.1" customHeight="1">
      <c r="A293" s="113"/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64"/>
      <c r="M293" s="113"/>
      <c r="N293" s="130"/>
      <c r="O293" s="130"/>
      <c r="P293" s="14" t="s">
        <v>15</v>
      </c>
      <c r="Q293" s="24">
        <v>14.62</v>
      </c>
      <c r="R293" s="24">
        <v>14.62</v>
      </c>
      <c r="S293" s="24"/>
      <c r="T293" s="24"/>
      <c r="U293" s="24"/>
      <c r="V293" s="24">
        <v>701.76</v>
      </c>
    </row>
    <row r="294" spans="1:22" s="25" customFormat="1" ht="14.1" customHeight="1">
      <c r="A294" s="113"/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64"/>
      <c r="M294" s="113"/>
      <c r="N294" s="130"/>
      <c r="O294" s="130"/>
      <c r="P294" s="23" t="s">
        <v>16</v>
      </c>
      <c r="Q294" s="24">
        <f t="shared" ref="Q294:V294" si="56">(Q293/Q292)*100</f>
        <v>2.083333333333333</v>
      </c>
      <c r="R294" s="24">
        <f t="shared" si="56"/>
        <v>100</v>
      </c>
      <c r="S294" s="24">
        <f t="shared" si="56"/>
        <v>0</v>
      </c>
      <c r="T294" s="24">
        <v>0</v>
      </c>
      <c r="U294" s="24">
        <v>0</v>
      </c>
      <c r="V294" s="24">
        <f t="shared" si="56"/>
        <v>100</v>
      </c>
    </row>
    <row r="295" spans="1:22" s="25" customFormat="1" ht="14.1" customHeight="1">
      <c r="A295" s="113" t="s">
        <v>106</v>
      </c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64" t="s">
        <v>41</v>
      </c>
      <c r="M295" s="113"/>
      <c r="N295" s="130" t="s">
        <v>28</v>
      </c>
      <c r="O295" s="130" t="s">
        <v>25</v>
      </c>
      <c r="P295" s="18" t="s">
        <v>13</v>
      </c>
      <c r="Q295" s="24"/>
      <c r="R295" s="24"/>
      <c r="S295" s="24"/>
      <c r="T295" s="24"/>
      <c r="U295" s="24"/>
      <c r="V295" s="24"/>
    </row>
    <row r="296" spans="1:22" s="25" customFormat="1" ht="14.1" customHeight="1">
      <c r="A296" s="113"/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64"/>
      <c r="M296" s="113"/>
      <c r="N296" s="130"/>
      <c r="O296" s="130"/>
      <c r="P296" s="14" t="s">
        <v>14</v>
      </c>
      <c r="Q296" s="24">
        <v>1080</v>
      </c>
      <c r="R296" s="24">
        <v>30</v>
      </c>
      <c r="S296" s="24">
        <v>720</v>
      </c>
      <c r="T296" s="24">
        <v>330</v>
      </c>
      <c r="U296" s="24"/>
      <c r="V296" s="24">
        <v>1080</v>
      </c>
    </row>
    <row r="297" spans="1:22" s="25" customFormat="1" ht="14.1" customHeight="1">
      <c r="A297" s="113"/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64"/>
      <c r="M297" s="113"/>
      <c r="N297" s="130"/>
      <c r="O297" s="130"/>
      <c r="P297" s="14" t="s">
        <v>15</v>
      </c>
      <c r="Q297" s="24">
        <v>30</v>
      </c>
      <c r="R297" s="24">
        <v>30</v>
      </c>
      <c r="S297" s="24"/>
      <c r="T297" s="24"/>
      <c r="U297" s="24"/>
      <c r="V297" s="24">
        <v>1080</v>
      </c>
    </row>
    <row r="298" spans="1:22" s="25" customFormat="1" ht="14.1" customHeight="1">
      <c r="A298" s="113"/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64"/>
      <c r="M298" s="113"/>
      <c r="N298" s="130"/>
      <c r="O298" s="130"/>
      <c r="P298" s="23" t="s">
        <v>16</v>
      </c>
      <c r="Q298" s="24">
        <f t="shared" ref="Q298:V298" si="57">(Q297/Q296)*100</f>
        <v>2.7777777777777777</v>
      </c>
      <c r="R298" s="24">
        <f t="shared" si="57"/>
        <v>100</v>
      </c>
      <c r="S298" s="24">
        <f t="shared" si="57"/>
        <v>0</v>
      </c>
      <c r="T298" s="24">
        <v>0</v>
      </c>
      <c r="U298" s="24">
        <v>0</v>
      </c>
      <c r="V298" s="24">
        <f t="shared" si="57"/>
        <v>100</v>
      </c>
    </row>
    <row r="299" spans="1:22" s="20" customFormat="1" ht="14.1" customHeight="1">
      <c r="A299" s="38" t="s">
        <v>90</v>
      </c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9" t="s">
        <v>39</v>
      </c>
      <c r="M299" s="38"/>
      <c r="N299" s="40" t="s">
        <v>62</v>
      </c>
      <c r="O299" s="40" t="s">
        <v>29</v>
      </c>
      <c r="P299" s="18" t="s">
        <v>13</v>
      </c>
      <c r="Q299" s="19">
        <v>1010640.49</v>
      </c>
      <c r="R299" s="19">
        <v>307000</v>
      </c>
      <c r="S299" s="19">
        <v>130000</v>
      </c>
      <c r="T299" s="19">
        <v>0</v>
      </c>
      <c r="U299" s="19">
        <v>0</v>
      </c>
      <c r="V299" s="19">
        <v>0</v>
      </c>
    </row>
    <row r="300" spans="1:22" s="20" customFormat="1" ht="14.1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8"/>
      <c r="N300" s="40"/>
      <c r="O300" s="40"/>
      <c r="P300" s="14" t="s">
        <v>14</v>
      </c>
      <c r="Q300" s="19">
        <v>1010640.49</v>
      </c>
      <c r="R300" s="19">
        <v>307000</v>
      </c>
      <c r="S300" s="19">
        <v>130000</v>
      </c>
      <c r="T300" s="19">
        <v>0</v>
      </c>
      <c r="U300" s="19">
        <v>0</v>
      </c>
      <c r="V300" s="19">
        <v>0</v>
      </c>
    </row>
    <row r="301" spans="1:22" s="20" customFormat="1" ht="14.1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8"/>
      <c r="N301" s="40"/>
      <c r="O301" s="40"/>
      <c r="P301" s="14" t="s">
        <v>15</v>
      </c>
      <c r="Q301" s="30">
        <f>Q300-S300</f>
        <v>880640.49</v>
      </c>
      <c r="R301" s="30">
        <v>307000</v>
      </c>
      <c r="S301" s="30">
        <v>0</v>
      </c>
      <c r="T301" s="30">
        <v>0</v>
      </c>
      <c r="U301" s="30">
        <v>0</v>
      </c>
      <c r="V301" s="30">
        <v>0</v>
      </c>
    </row>
    <row r="302" spans="1:22" s="20" customFormat="1" ht="14.1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8"/>
      <c r="N302" s="40"/>
      <c r="O302" s="40"/>
      <c r="P302" s="23" t="s">
        <v>16</v>
      </c>
      <c r="Q302" s="19">
        <f>(Q301/Q300)*100</f>
        <v>87.136870006069117</v>
      </c>
      <c r="R302" s="19">
        <f>(R301/R300)*100</f>
        <v>100</v>
      </c>
      <c r="S302" s="19">
        <f>(S301/S300)*100</f>
        <v>0</v>
      </c>
      <c r="T302" s="19">
        <v>0</v>
      </c>
      <c r="U302" s="19">
        <v>0</v>
      </c>
      <c r="V302" s="19">
        <v>0</v>
      </c>
    </row>
    <row r="303" spans="1:22" s="25" customFormat="1" ht="14.1" customHeight="1">
      <c r="A303" s="113" t="s">
        <v>91</v>
      </c>
      <c r="B303" s="113"/>
      <c r="C303" s="113"/>
      <c r="D303" s="113"/>
      <c r="E303" s="113"/>
      <c r="F303" s="113"/>
      <c r="G303" s="113"/>
      <c r="H303" s="113"/>
      <c r="I303" s="113"/>
      <c r="J303" s="113"/>
      <c r="K303" s="113"/>
      <c r="L303" s="164" t="s">
        <v>46</v>
      </c>
      <c r="M303" s="113"/>
      <c r="N303" s="130" t="s">
        <v>28</v>
      </c>
      <c r="O303" s="130" t="s">
        <v>42</v>
      </c>
      <c r="P303" s="23" t="s">
        <v>13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0</v>
      </c>
    </row>
    <row r="304" spans="1:22" s="25" customFormat="1" ht="14.1" customHeight="1">
      <c r="A304" s="113"/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64"/>
      <c r="M304" s="113"/>
      <c r="N304" s="130"/>
      <c r="O304" s="130"/>
      <c r="P304" s="14" t="s">
        <v>14</v>
      </c>
      <c r="Q304" s="24">
        <v>1726.92</v>
      </c>
      <c r="R304" s="24">
        <v>431.73</v>
      </c>
      <c r="S304" s="24">
        <v>575.64</v>
      </c>
      <c r="T304" s="24">
        <v>575.64</v>
      </c>
      <c r="U304" s="24">
        <v>143.91</v>
      </c>
      <c r="V304" s="24">
        <v>1726.92</v>
      </c>
    </row>
    <row r="305" spans="1:22" s="25" customFormat="1" ht="14.1" customHeight="1">
      <c r="A305" s="113"/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64"/>
      <c r="M305" s="113"/>
      <c r="N305" s="130"/>
      <c r="O305" s="130"/>
      <c r="P305" s="14" t="s">
        <v>15</v>
      </c>
      <c r="Q305" s="31">
        <f>Q304-S304-T304-U304</f>
        <v>431.73000000000025</v>
      </c>
      <c r="R305" s="31">
        <v>431.73</v>
      </c>
      <c r="S305" s="31">
        <v>0</v>
      </c>
      <c r="T305" s="31">
        <v>0</v>
      </c>
      <c r="U305" s="31">
        <v>0</v>
      </c>
      <c r="V305" s="31">
        <v>1726.92</v>
      </c>
    </row>
    <row r="306" spans="1:22" s="25" customFormat="1" ht="14.1" customHeight="1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113"/>
      <c r="L306" s="164"/>
      <c r="M306" s="113"/>
      <c r="N306" s="130"/>
      <c r="O306" s="130"/>
      <c r="P306" s="23" t="s">
        <v>16</v>
      </c>
      <c r="Q306" s="24">
        <f t="shared" ref="Q306:V306" si="58">(Q305/Q304)*100</f>
        <v>25.000000000000011</v>
      </c>
      <c r="R306" s="24">
        <f t="shared" si="58"/>
        <v>100</v>
      </c>
      <c r="S306" s="24">
        <f t="shared" si="58"/>
        <v>0</v>
      </c>
      <c r="T306" s="24">
        <f t="shared" si="58"/>
        <v>0</v>
      </c>
      <c r="U306" s="24">
        <f t="shared" si="58"/>
        <v>0</v>
      </c>
      <c r="V306" s="24">
        <f t="shared" si="58"/>
        <v>100</v>
      </c>
    </row>
    <row r="307" spans="1:22" s="20" customFormat="1" ht="14.1" customHeight="1">
      <c r="A307" s="38" t="s">
        <v>92</v>
      </c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9" t="s">
        <v>23</v>
      </c>
      <c r="M307" s="38"/>
      <c r="N307" s="40" t="s">
        <v>28</v>
      </c>
      <c r="O307" s="40" t="s">
        <v>29</v>
      </c>
      <c r="P307" s="18" t="s">
        <v>13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0</v>
      </c>
    </row>
    <row r="308" spans="1:22" s="20" customFormat="1" ht="14.1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8"/>
      <c r="N308" s="40"/>
      <c r="O308" s="40"/>
      <c r="P308" s="14" t="s">
        <v>14</v>
      </c>
      <c r="Q308" s="19">
        <v>1771.2</v>
      </c>
      <c r="R308" s="19">
        <v>885.6</v>
      </c>
      <c r="S308" s="19">
        <v>885.6</v>
      </c>
      <c r="T308" s="19">
        <v>0</v>
      </c>
      <c r="U308" s="19">
        <v>0</v>
      </c>
      <c r="V308" s="19">
        <v>1771.2</v>
      </c>
    </row>
    <row r="309" spans="1:22" s="20" customFormat="1" ht="14.1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8"/>
      <c r="N309" s="40"/>
      <c r="O309" s="40"/>
      <c r="P309" s="14" t="s">
        <v>15</v>
      </c>
      <c r="Q309" s="19">
        <v>885.6</v>
      </c>
      <c r="R309" s="19">
        <v>885.6</v>
      </c>
      <c r="S309" s="30">
        <v>0</v>
      </c>
      <c r="T309" s="30">
        <v>0</v>
      </c>
      <c r="U309" s="30">
        <v>0</v>
      </c>
      <c r="V309" s="30">
        <v>1771.2</v>
      </c>
    </row>
    <row r="310" spans="1:22" s="20" customFormat="1" ht="14.1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8"/>
      <c r="N310" s="40"/>
      <c r="O310" s="40"/>
      <c r="P310" s="23" t="s">
        <v>16</v>
      </c>
      <c r="Q310" s="19">
        <f t="shared" ref="Q310:V310" si="59">(Q309/Q308)*100</f>
        <v>50</v>
      </c>
      <c r="R310" s="19">
        <f t="shared" si="59"/>
        <v>100</v>
      </c>
      <c r="S310" s="19">
        <f t="shared" si="59"/>
        <v>0</v>
      </c>
      <c r="T310" s="19">
        <v>0</v>
      </c>
      <c r="U310" s="19">
        <v>0</v>
      </c>
      <c r="V310" s="19">
        <f t="shared" si="59"/>
        <v>100</v>
      </c>
    </row>
    <row r="311" spans="1:22" s="25" customFormat="1" ht="14.1" customHeight="1">
      <c r="A311" s="113" t="s">
        <v>93</v>
      </c>
      <c r="B311" s="113"/>
      <c r="C311" s="113"/>
      <c r="D311" s="113"/>
      <c r="E311" s="113"/>
      <c r="F311" s="113"/>
      <c r="G311" s="113"/>
      <c r="H311" s="113"/>
      <c r="I311" s="113"/>
      <c r="J311" s="113"/>
      <c r="K311" s="113"/>
      <c r="L311" s="164" t="s">
        <v>55</v>
      </c>
      <c r="M311" s="113"/>
      <c r="N311" s="130" t="s">
        <v>28</v>
      </c>
      <c r="O311" s="130" t="s">
        <v>42</v>
      </c>
      <c r="P311" s="23" t="s">
        <v>13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</row>
    <row r="312" spans="1:22" s="25" customFormat="1" ht="14.1" customHeight="1">
      <c r="A312" s="113"/>
      <c r="B312" s="113"/>
      <c r="C312" s="113"/>
      <c r="D312" s="113"/>
      <c r="E312" s="113"/>
      <c r="F312" s="113"/>
      <c r="G312" s="113"/>
      <c r="H312" s="113"/>
      <c r="I312" s="113"/>
      <c r="J312" s="113"/>
      <c r="K312" s="113"/>
      <c r="L312" s="164"/>
      <c r="M312" s="113"/>
      <c r="N312" s="130"/>
      <c r="O312" s="130"/>
      <c r="P312" s="14" t="s">
        <v>14</v>
      </c>
      <c r="Q312" s="24">
        <v>1440.78</v>
      </c>
      <c r="R312" s="24">
        <v>467.28</v>
      </c>
      <c r="S312" s="24">
        <v>467.28</v>
      </c>
      <c r="T312" s="24">
        <v>467.28</v>
      </c>
      <c r="U312" s="24">
        <v>38.94</v>
      </c>
      <c r="V312" s="24">
        <v>1440.78</v>
      </c>
    </row>
    <row r="313" spans="1:22" s="25" customFormat="1" ht="14.1" customHeight="1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64"/>
      <c r="M313" s="113"/>
      <c r="N313" s="130"/>
      <c r="O313" s="130"/>
      <c r="P313" s="14" t="s">
        <v>15</v>
      </c>
      <c r="Q313" s="31">
        <f>Q312-S312-T312-U312</f>
        <v>467.28000000000003</v>
      </c>
      <c r="R313" s="31">
        <v>467.28</v>
      </c>
      <c r="S313" s="31">
        <v>0</v>
      </c>
      <c r="T313" s="31">
        <v>0</v>
      </c>
      <c r="U313" s="31">
        <v>0</v>
      </c>
      <c r="V313" s="31">
        <v>1440.78</v>
      </c>
    </row>
    <row r="314" spans="1:22" s="25" customFormat="1" ht="14.1" customHeight="1">
      <c r="A314" s="113"/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164"/>
      <c r="M314" s="113"/>
      <c r="N314" s="130"/>
      <c r="O314" s="130"/>
      <c r="P314" s="23" t="s">
        <v>16</v>
      </c>
      <c r="Q314" s="24">
        <f t="shared" ref="Q314:V314" si="60">(Q313/Q312)*100</f>
        <v>32.432432432432435</v>
      </c>
      <c r="R314" s="24">
        <f t="shared" si="60"/>
        <v>100</v>
      </c>
      <c r="S314" s="24">
        <f t="shared" si="60"/>
        <v>0</v>
      </c>
      <c r="T314" s="24">
        <f t="shared" si="60"/>
        <v>0</v>
      </c>
      <c r="U314" s="24">
        <f t="shared" si="60"/>
        <v>0</v>
      </c>
      <c r="V314" s="24">
        <f t="shared" si="60"/>
        <v>100</v>
      </c>
    </row>
    <row r="315" spans="1:22" s="25" customFormat="1" ht="14.1" customHeight="1">
      <c r="A315" s="113" t="s">
        <v>94</v>
      </c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164" t="s">
        <v>56</v>
      </c>
      <c r="M315" s="113"/>
      <c r="N315" s="130" t="s">
        <v>28</v>
      </c>
      <c r="O315" s="130" t="s">
        <v>25</v>
      </c>
      <c r="P315" s="23" t="s">
        <v>13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</row>
    <row r="316" spans="1:22" s="25" customFormat="1" ht="14.1" customHeight="1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64"/>
      <c r="M316" s="113"/>
      <c r="N316" s="130"/>
      <c r="O316" s="130"/>
      <c r="P316" s="14" t="s">
        <v>14</v>
      </c>
      <c r="Q316" s="24">
        <v>1284.1199999999999</v>
      </c>
      <c r="R316" s="24">
        <v>428.04</v>
      </c>
      <c r="S316" s="24">
        <v>428.04</v>
      </c>
      <c r="T316" s="24">
        <v>428.04</v>
      </c>
      <c r="U316" s="24">
        <v>0</v>
      </c>
      <c r="V316" s="24">
        <v>1284.1199999999999</v>
      </c>
    </row>
    <row r="317" spans="1:22" s="25" customFormat="1" ht="14.1" customHeight="1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64"/>
      <c r="M317" s="113"/>
      <c r="N317" s="130"/>
      <c r="O317" s="130"/>
      <c r="P317" s="14" t="s">
        <v>15</v>
      </c>
      <c r="Q317" s="31">
        <f>Q316-S316-T316</f>
        <v>428.03999999999991</v>
      </c>
      <c r="R317" s="31">
        <v>428.04</v>
      </c>
      <c r="S317" s="31">
        <v>0</v>
      </c>
      <c r="T317" s="31">
        <v>0</v>
      </c>
      <c r="U317" s="31">
        <v>0</v>
      </c>
      <c r="V317" s="31">
        <v>1284.1199999999999</v>
      </c>
    </row>
    <row r="318" spans="1:22" s="25" customFormat="1" ht="14.1" customHeight="1">
      <c r="A318" s="113"/>
      <c r="B318" s="113"/>
      <c r="C318" s="113"/>
      <c r="D318" s="113"/>
      <c r="E318" s="113"/>
      <c r="F318" s="113"/>
      <c r="G318" s="113"/>
      <c r="H318" s="113"/>
      <c r="I318" s="113"/>
      <c r="J318" s="113"/>
      <c r="K318" s="113"/>
      <c r="L318" s="164"/>
      <c r="M318" s="113"/>
      <c r="N318" s="130"/>
      <c r="O318" s="130"/>
      <c r="P318" s="23" t="s">
        <v>16</v>
      </c>
      <c r="Q318" s="24">
        <f t="shared" ref="Q318:V318" si="61">(Q317/Q316)*100</f>
        <v>33.333333333333329</v>
      </c>
      <c r="R318" s="24">
        <f t="shared" si="61"/>
        <v>100</v>
      </c>
      <c r="S318" s="24">
        <f t="shared" si="61"/>
        <v>0</v>
      </c>
      <c r="T318" s="24">
        <f t="shared" si="61"/>
        <v>0</v>
      </c>
      <c r="U318" s="24">
        <v>0</v>
      </c>
      <c r="V318" s="24">
        <f t="shared" si="61"/>
        <v>100</v>
      </c>
    </row>
    <row r="319" spans="1:22" s="25" customFormat="1" ht="14.1" customHeight="1">
      <c r="A319" s="113" t="s">
        <v>94</v>
      </c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164" t="s">
        <v>54</v>
      </c>
      <c r="M319" s="113"/>
      <c r="N319" s="130" t="s">
        <v>28</v>
      </c>
      <c r="O319" s="130" t="s">
        <v>42</v>
      </c>
      <c r="P319" s="23" t="s">
        <v>13</v>
      </c>
      <c r="Q319" s="24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0</v>
      </c>
    </row>
    <row r="320" spans="1:22" s="25" customFormat="1" ht="14.1" customHeight="1">
      <c r="A320" s="113"/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164"/>
      <c r="M320" s="113"/>
      <c r="N320" s="130"/>
      <c r="O320" s="130"/>
      <c r="P320" s="14" t="s">
        <v>14</v>
      </c>
      <c r="Q320" s="24">
        <v>5119.2</v>
      </c>
      <c r="R320" s="24">
        <v>1564.2</v>
      </c>
      <c r="S320" s="24">
        <v>1706.4</v>
      </c>
      <c r="T320" s="24">
        <v>1706.4</v>
      </c>
      <c r="U320" s="24">
        <v>142.19999999999999</v>
      </c>
      <c r="V320" s="24">
        <v>5119.2</v>
      </c>
    </row>
    <row r="321" spans="1:22" s="25" customFormat="1" ht="14.1" customHeight="1">
      <c r="A321" s="113"/>
      <c r="B321" s="113"/>
      <c r="C321" s="113"/>
      <c r="D321" s="113"/>
      <c r="E321" s="113"/>
      <c r="F321" s="113"/>
      <c r="G321" s="113"/>
      <c r="H321" s="113"/>
      <c r="I321" s="113"/>
      <c r="J321" s="113"/>
      <c r="K321" s="113"/>
      <c r="L321" s="164"/>
      <c r="M321" s="113"/>
      <c r="N321" s="130"/>
      <c r="O321" s="130"/>
      <c r="P321" s="14" t="s">
        <v>15</v>
      </c>
      <c r="Q321" s="31">
        <f>Q320-S320-T320-U320</f>
        <v>1564.1999999999996</v>
      </c>
      <c r="R321" s="31">
        <v>1564.2</v>
      </c>
      <c r="S321" s="31">
        <v>0</v>
      </c>
      <c r="T321" s="31">
        <v>0</v>
      </c>
      <c r="U321" s="31">
        <v>0</v>
      </c>
      <c r="V321" s="31">
        <v>5119.2</v>
      </c>
    </row>
    <row r="322" spans="1:22" s="25" customFormat="1" ht="14.1" customHeight="1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164"/>
      <c r="M322" s="113"/>
      <c r="N322" s="130"/>
      <c r="O322" s="130"/>
      <c r="P322" s="23" t="s">
        <v>16</v>
      </c>
      <c r="Q322" s="24">
        <f t="shared" ref="Q322:V322" si="62">(Q321/Q320)*100</f>
        <v>30.555555555555546</v>
      </c>
      <c r="R322" s="24">
        <f t="shared" si="62"/>
        <v>100</v>
      </c>
      <c r="S322" s="24">
        <f t="shared" si="62"/>
        <v>0</v>
      </c>
      <c r="T322" s="24">
        <f t="shared" si="62"/>
        <v>0</v>
      </c>
      <c r="U322" s="24">
        <f t="shared" si="62"/>
        <v>0</v>
      </c>
      <c r="V322" s="24">
        <f t="shared" si="62"/>
        <v>100</v>
      </c>
    </row>
    <row r="323" spans="1:22" s="20" customFormat="1" ht="14.1" customHeight="1">
      <c r="A323" s="38" t="s">
        <v>95</v>
      </c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9" t="s">
        <v>58</v>
      </c>
      <c r="M323" s="38"/>
      <c r="N323" s="40" t="s">
        <v>28</v>
      </c>
      <c r="O323" s="40" t="s">
        <v>42</v>
      </c>
      <c r="P323" s="18" t="s">
        <v>13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</row>
    <row r="324" spans="1:22" s="20" customFormat="1" ht="14.1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8"/>
      <c r="N324" s="40"/>
      <c r="O324" s="40"/>
      <c r="P324" s="14" t="s">
        <v>14</v>
      </c>
      <c r="Q324" s="19">
        <v>1870.83</v>
      </c>
      <c r="R324" s="19">
        <v>575.64</v>
      </c>
      <c r="S324" s="19">
        <v>575.64</v>
      </c>
      <c r="T324" s="19">
        <v>575.64</v>
      </c>
      <c r="U324" s="19">
        <v>143.91</v>
      </c>
      <c r="V324" s="19">
        <v>1870.83</v>
      </c>
    </row>
    <row r="325" spans="1:22" s="20" customFormat="1" ht="14.1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8"/>
      <c r="N325" s="40"/>
      <c r="O325" s="40"/>
      <c r="P325" s="14" t="s">
        <v>15</v>
      </c>
      <c r="Q325" s="30">
        <v>574.20000000000005</v>
      </c>
      <c r="R325" s="30">
        <v>574.20000000000005</v>
      </c>
      <c r="S325" s="30">
        <v>0</v>
      </c>
      <c r="T325" s="30">
        <v>0</v>
      </c>
      <c r="U325" s="30">
        <v>0</v>
      </c>
      <c r="V325" s="30">
        <v>1870.83</v>
      </c>
    </row>
    <row r="326" spans="1:22" s="20" customFormat="1" ht="14.1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8"/>
      <c r="N326" s="40"/>
      <c r="O326" s="40"/>
      <c r="P326" s="23" t="s">
        <v>16</v>
      </c>
      <c r="Q326" s="19">
        <f t="shared" ref="Q326:V326" si="63">(Q325/Q324)*100</f>
        <v>30.69225958531775</v>
      </c>
      <c r="R326" s="19">
        <f t="shared" si="63"/>
        <v>99.749843652282692</v>
      </c>
      <c r="S326" s="19">
        <f t="shared" si="63"/>
        <v>0</v>
      </c>
      <c r="T326" s="19">
        <f t="shared" si="63"/>
        <v>0</v>
      </c>
      <c r="U326" s="19">
        <f t="shared" si="63"/>
        <v>0</v>
      </c>
      <c r="V326" s="19">
        <f t="shared" si="63"/>
        <v>100</v>
      </c>
    </row>
    <row r="327" spans="1:22" s="20" customFormat="1" ht="14.1" customHeight="1">
      <c r="A327" s="38" t="s">
        <v>107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9" t="s">
        <v>27</v>
      </c>
      <c r="M327" s="38"/>
      <c r="N327" s="40" t="s">
        <v>28</v>
      </c>
      <c r="O327" s="40" t="s">
        <v>42</v>
      </c>
      <c r="P327" s="18" t="s">
        <v>13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  <c r="V327" s="19">
        <v>0</v>
      </c>
    </row>
    <row r="328" spans="1:22" s="20" customFormat="1" ht="14.1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8"/>
      <c r="N328" s="40"/>
      <c r="O328" s="40"/>
      <c r="P328" s="14" t="s">
        <v>14</v>
      </c>
      <c r="Q328" s="19">
        <v>1769.64</v>
      </c>
      <c r="R328" s="19">
        <v>147.47</v>
      </c>
      <c r="S328" s="19">
        <v>589.88</v>
      </c>
      <c r="T328" s="19">
        <v>589.88</v>
      </c>
      <c r="U328" s="19">
        <v>442.41</v>
      </c>
      <c r="V328" s="19">
        <v>1769.64</v>
      </c>
    </row>
    <row r="329" spans="1:22" s="20" customFormat="1" ht="14.1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8"/>
      <c r="N329" s="40"/>
      <c r="O329" s="40"/>
      <c r="P329" s="14" t="s">
        <v>15</v>
      </c>
      <c r="Q329" s="30">
        <f>R329</f>
        <v>210.33</v>
      </c>
      <c r="R329" s="30">
        <v>210.33</v>
      </c>
      <c r="S329" s="30"/>
      <c r="T329" s="30"/>
      <c r="U329" s="30"/>
      <c r="V329" s="19">
        <v>1769.64</v>
      </c>
    </row>
    <row r="330" spans="1:22" s="20" customFormat="1" ht="14.1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8"/>
      <c r="N330" s="40"/>
      <c r="O330" s="40"/>
      <c r="P330" s="23" t="s">
        <v>16</v>
      </c>
      <c r="Q330" s="19">
        <f t="shared" ref="Q330:V330" si="64">(Q329/Q328)*100</f>
        <v>11.885468230826609</v>
      </c>
      <c r="R330" s="19">
        <f t="shared" si="64"/>
        <v>142.6256187699193</v>
      </c>
      <c r="S330" s="19">
        <f t="shared" si="64"/>
        <v>0</v>
      </c>
      <c r="T330" s="19">
        <f t="shared" si="64"/>
        <v>0</v>
      </c>
      <c r="U330" s="19">
        <f t="shared" si="64"/>
        <v>0</v>
      </c>
      <c r="V330" s="19">
        <f t="shared" si="64"/>
        <v>100</v>
      </c>
    </row>
    <row r="331" spans="1:22" s="25" customFormat="1" ht="14.1" customHeight="1">
      <c r="A331" s="113" t="s">
        <v>96</v>
      </c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64" t="s">
        <v>54</v>
      </c>
      <c r="M331" s="113"/>
      <c r="N331" s="130" t="s">
        <v>28</v>
      </c>
      <c r="O331" s="130" t="s">
        <v>25</v>
      </c>
      <c r="P331" s="23" t="s">
        <v>13</v>
      </c>
      <c r="Q331" s="24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0</v>
      </c>
    </row>
    <row r="332" spans="1:22" s="25" customFormat="1" ht="14.1" customHeight="1">
      <c r="A332" s="113"/>
      <c r="B332" s="113"/>
      <c r="C332" s="113"/>
      <c r="D332" s="113"/>
      <c r="E332" s="113"/>
      <c r="F332" s="113"/>
      <c r="G332" s="113"/>
      <c r="H332" s="113"/>
      <c r="I332" s="113"/>
      <c r="J332" s="113"/>
      <c r="K332" s="113"/>
      <c r="L332" s="164"/>
      <c r="M332" s="113"/>
      <c r="N332" s="130"/>
      <c r="O332" s="130"/>
      <c r="P332" s="14" t="s">
        <v>14</v>
      </c>
      <c r="Q332" s="24">
        <v>12049.56</v>
      </c>
      <c r="R332" s="24">
        <v>4016.52</v>
      </c>
      <c r="S332" s="24">
        <v>4016.52</v>
      </c>
      <c r="T332" s="24">
        <v>4016.52</v>
      </c>
      <c r="U332" s="24">
        <v>0</v>
      </c>
      <c r="V332" s="24">
        <v>12049.56</v>
      </c>
    </row>
    <row r="333" spans="1:22" s="25" customFormat="1" ht="14.1" customHeight="1">
      <c r="A333" s="113"/>
      <c r="B333" s="113"/>
      <c r="C333" s="113"/>
      <c r="D333" s="113"/>
      <c r="E333" s="113"/>
      <c r="F333" s="113"/>
      <c r="G333" s="113"/>
      <c r="H333" s="113"/>
      <c r="I333" s="113"/>
      <c r="J333" s="113"/>
      <c r="K333" s="113"/>
      <c r="L333" s="164"/>
      <c r="M333" s="113"/>
      <c r="N333" s="130"/>
      <c r="O333" s="130"/>
      <c r="P333" s="14" t="s">
        <v>15</v>
      </c>
      <c r="Q333" s="31">
        <f>Q332-S332-T332</f>
        <v>4016.5199999999991</v>
      </c>
      <c r="R333" s="31">
        <v>4016.52</v>
      </c>
      <c r="S333" s="31">
        <v>0</v>
      </c>
      <c r="T333" s="31">
        <v>0</v>
      </c>
      <c r="U333" s="31">
        <v>0</v>
      </c>
      <c r="V333" s="31">
        <v>12049.56</v>
      </c>
    </row>
    <row r="334" spans="1:22" s="25" customFormat="1" ht="14.1" customHeight="1">
      <c r="A334" s="113"/>
      <c r="B334" s="113"/>
      <c r="C334" s="113"/>
      <c r="D334" s="113"/>
      <c r="E334" s="113"/>
      <c r="F334" s="113"/>
      <c r="G334" s="113"/>
      <c r="H334" s="113"/>
      <c r="I334" s="113"/>
      <c r="J334" s="113"/>
      <c r="K334" s="113"/>
      <c r="L334" s="164"/>
      <c r="M334" s="113"/>
      <c r="N334" s="130"/>
      <c r="O334" s="130"/>
      <c r="P334" s="23" t="s">
        <v>16</v>
      </c>
      <c r="Q334" s="24">
        <f t="shared" ref="Q334:V334" si="65">(Q333/Q332)*100</f>
        <v>33.333333333333329</v>
      </c>
      <c r="R334" s="24">
        <f t="shared" si="65"/>
        <v>100</v>
      </c>
      <c r="S334" s="24">
        <f t="shared" si="65"/>
        <v>0</v>
      </c>
      <c r="T334" s="24">
        <f t="shared" si="65"/>
        <v>0</v>
      </c>
      <c r="U334" s="24">
        <v>0</v>
      </c>
      <c r="V334" s="24">
        <f t="shared" si="65"/>
        <v>100</v>
      </c>
    </row>
    <row r="335" spans="1:22" ht="14.1" customHeight="1">
      <c r="A335" s="42" t="s">
        <v>18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4"/>
      <c r="P335" s="12" t="s">
        <v>13</v>
      </c>
      <c r="Q335" s="13">
        <v>0</v>
      </c>
      <c r="R335" s="13">
        <v>0</v>
      </c>
      <c r="S335" s="13">
        <v>0</v>
      </c>
      <c r="T335" s="13">
        <v>0</v>
      </c>
      <c r="U335" s="13">
        <v>0</v>
      </c>
      <c r="V335" s="13">
        <v>0</v>
      </c>
    </row>
    <row r="336" spans="1:22" ht="14.1" customHeight="1">
      <c r="A336" s="42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4"/>
      <c r="P336" s="14" t="s">
        <v>14</v>
      </c>
      <c r="Q336" s="13">
        <v>0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</row>
    <row r="337" spans="1:22" ht="14.1" customHeight="1">
      <c r="A337" s="42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4"/>
      <c r="P337" s="14" t="s">
        <v>15</v>
      </c>
      <c r="Q337" s="13">
        <v>0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</row>
    <row r="338" spans="1:22" ht="14.1" customHeight="1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7"/>
      <c r="P338" s="17" t="s">
        <v>16</v>
      </c>
      <c r="Q338" s="13">
        <v>0</v>
      </c>
      <c r="R338" s="13">
        <v>0</v>
      </c>
      <c r="S338" s="13">
        <v>0</v>
      </c>
      <c r="T338" s="13">
        <v>0</v>
      </c>
      <c r="U338" s="13">
        <v>0</v>
      </c>
      <c r="V338" s="13">
        <v>0</v>
      </c>
    </row>
    <row r="339" spans="1:22" ht="14.1" customHeight="1">
      <c r="A339" s="70" t="s">
        <v>97</v>
      </c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2"/>
      <c r="P339" s="12" t="s">
        <v>13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</row>
    <row r="340" spans="1:22" ht="14.1" customHeight="1">
      <c r="A340" s="73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5"/>
      <c r="P340" s="14" t="s">
        <v>14</v>
      </c>
      <c r="Q340" s="13">
        <v>0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</row>
    <row r="341" spans="1:22" ht="14.1" customHeight="1">
      <c r="A341" s="73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5"/>
      <c r="P341" s="14" t="s">
        <v>15</v>
      </c>
      <c r="Q341" s="13">
        <v>0</v>
      </c>
      <c r="R341" s="13">
        <v>0</v>
      </c>
      <c r="S341" s="13">
        <v>0</v>
      </c>
      <c r="T341" s="13">
        <v>0</v>
      </c>
      <c r="U341" s="13">
        <v>0</v>
      </c>
      <c r="V341" s="13">
        <v>0</v>
      </c>
    </row>
    <row r="342" spans="1:22" ht="14.1" customHeight="1">
      <c r="A342" s="76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8"/>
      <c r="P342" s="17" t="s">
        <v>16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</row>
    <row r="343" spans="1:22" ht="14.1" customHeight="1">
      <c r="A343" s="48" t="s">
        <v>17</v>
      </c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50"/>
      <c r="P343" s="12" t="s">
        <v>13</v>
      </c>
      <c r="Q343" s="13">
        <v>0</v>
      </c>
      <c r="R343" s="13">
        <v>0</v>
      </c>
      <c r="S343" s="13">
        <v>0</v>
      </c>
      <c r="T343" s="13">
        <v>0</v>
      </c>
      <c r="U343" s="13">
        <v>0</v>
      </c>
      <c r="V343" s="13">
        <v>0</v>
      </c>
    </row>
    <row r="344" spans="1:22" ht="14.1" customHeight="1">
      <c r="A344" s="42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4"/>
      <c r="P344" s="14" t="s">
        <v>14</v>
      </c>
      <c r="Q344" s="13">
        <v>0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</row>
    <row r="345" spans="1:22" ht="14.1" customHeight="1">
      <c r="A345" s="42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4"/>
      <c r="P345" s="14" t="s">
        <v>15</v>
      </c>
      <c r="Q345" s="13"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v>0</v>
      </c>
    </row>
    <row r="346" spans="1:22" ht="14.1" customHeight="1">
      <c r="A346" s="165"/>
      <c r="B346" s="166"/>
      <c r="C346" s="166"/>
      <c r="D346" s="166"/>
      <c r="E346" s="166"/>
      <c r="F346" s="166"/>
      <c r="G346" s="166"/>
      <c r="H346" s="166"/>
      <c r="I346" s="166"/>
      <c r="J346" s="166"/>
      <c r="K346" s="166"/>
      <c r="L346" s="166"/>
      <c r="M346" s="166"/>
      <c r="N346" s="166"/>
      <c r="O346" s="167"/>
      <c r="P346" s="17" t="s">
        <v>16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</row>
    <row r="348" spans="1:22" ht="15">
      <c r="P348" s="9" t="s">
        <v>99</v>
      </c>
      <c r="T348" s="7"/>
    </row>
    <row r="350" spans="1:22" ht="17.25">
      <c r="P350" s="10" t="s">
        <v>100</v>
      </c>
      <c r="T350" s="8" t="s">
        <v>98</v>
      </c>
    </row>
    <row r="351" spans="1:22" ht="15">
      <c r="P351" s="10"/>
    </row>
    <row r="352" spans="1:22" ht="15">
      <c r="P352" s="10" t="s">
        <v>101</v>
      </c>
    </row>
    <row r="353" spans="16:16" ht="15">
      <c r="P353" s="11"/>
    </row>
    <row r="354" spans="16:16" ht="15">
      <c r="P354" s="10" t="s">
        <v>102</v>
      </c>
    </row>
    <row r="355" spans="16:16" ht="15">
      <c r="P355" s="11"/>
    </row>
    <row r="356" spans="16:16" ht="15">
      <c r="P356" s="10" t="s">
        <v>103</v>
      </c>
    </row>
    <row r="357" spans="16:16" ht="15">
      <c r="P357" s="11"/>
    </row>
    <row r="358" spans="16:16" ht="15">
      <c r="P358" s="10" t="s">
        <v>104</v>
      </c>
    </row>
  </sheetData>
  <mergeCells count="290">
    <mergeCell ref="A311:K314"/>
    <mergeCell ref="L311:M314"/>
    <mergeCell ref="N311:N314"/>
    <mergeCell ref="O311:O314"/>
    <mergeCell ref="A315:K318"/>
    <mergeCell ref="L315:M318"/>
    <mergeCell ref="N315:N318"/>
    <mergeCell ref="O315:O318"/>
    <mergeCell ref="A343:O346"/>
    <mergeCell ref="A331:K334"/>
    <mergeCell ref="L331:M334"/>
    <mergeCell ref="N331:N334"/>
    <mergeCell ref="O331:O334"/>
    <mergeCell ref="A335:O338"/>
    <mergeCell ref="A339:O342"/>
    <mergeCell ref="A319:K322"/>
    <mergeCell ref="L319:M322"/>
    <mergeCell ref="N319:N322"/>
    <mergeCell ref="O319:O322"/>
    <mergeCell ref="A323:K326"/>
    <mergeCell ref="L323:M326"/>
    <mergeCell ref="N323:N326"/>
    <mergeCell ref="O323:O326"/>
    <mergeCell ref="A303:K306"/>
    <mergeCell ref="L303:M306"/>
    <mergeCell ref="N303:N306"/>
    <mergeCell ref="O303:O306"/>
    <mergeCell ref="A307:K310"/>
    <mergeCell ref="L307:M310"/>
    <mergeCell ref="N307:N310"/>
    <mergeCell ref="O307:O310"/>
    <mergeCell ref="A287:K290"/>
    <mergeCell ref="L287:M290"/>
    <mergeCell ref="N287:N290"/>
    <mergeCell ref="O287:O290"/>
    <mergeCell ref="A299:K302"/>
    <mergeCell ref="L299:M302"/>
    <mergeCell ref="N299:N302"/>
    <mergeCell ref="O299:O302"/>
    <mergeCell ref="A295:K298"/>
    <mergeCell ref="L295:M298"/>
    <mergeCell ref="N295:N298"/>
    <mergeCell ref="O295:O298"/>
    <mergeCell ref="A279:K282"/>
    <mergeCell ref="L279:M282"/>
    <mergeCell ref="N279:N282"/>
    <mergeCell ref="O279:O282"/>
    <mergeCell ref="A283:K286"/>
    <mergeCell ref="L283:M286"/>
    <mergeCell ref="N283:N286"/>
    <mergeCell ref="O283:O286"/>
    <mergeCell ref="A291:K294"/>
    <mergeCell ref="L291:M294"/>
    <mergeCell ref="N291:N294"/>
    <mergeCell ref="O291:O294"/>
    <mergeCell ref="A271:K274"/>
    <mergeCell ref="L271:M274"/>
    <mergeCell ref="N271:N274"/>
    <mergeCell ref="O271:O274"/>
    <mergeCell ref="A275:K278"/>
    <mergeCell ref="L275:M278"/>
    <mergeCell ref="N275:N278"/>
    <mergeCell ref="O275:O278"/>
    <mergeCell ref="A263:K266"/>
    <mergeCell ref="L263:M266"/>
    <mergeCell ref="N263:N266"/>
    <mergeCell ref="O263:O266"/>
    <mergeCell ref="A267:K270"/>
    <mergeCell ref="L267:M270"/>
    <mergeCell ref="N267:N270"/>
    <mergeCell ref="O267:O270"/>
    <mergeCell ref="A255:K258"/>
    <mergeCell ref="L255:M258"/>
    <mergeCell ref="N255:N258"/>
    <mergeCell ref="O255:O258"/>
    <mergeCell ref="A259:K262"/>
    <mergeCell ref="L259:M262"/>
    <mergeCell ref="N259:N262"/>
    <mergeCell ref="O259:O262"/>
    <mergeCell ref="A247:K250"/>
    <mergeCell ref="L247:M250"/>
    <mergeCell ref="N247:N250"/>
    <mergeCell ref="O247:O250"/>
    <mergeCell ref="A251:K254"/>
    <mergeCell ref="L251:M254"/>
    <mergeCell ref="N251:N254"/>
    <mergeCell ref="O251:O254"/>
    <mergeCell ref="A239:K242"/>
    <mergeCell ref="L239:M242"/>
    <mergeCell ref="N239:N242"/>
    <mergeCell ref="O239:O242"/>
    <mergeCell ref="A243:K246"/>
    <mergeCell ref="L243:M246"/>
    <mergeCell ref="N243:N246"/>
    <mergeCell ref="O243:O246"/>
    <mergeCell ref="A231:K234"/>
    <mergeCell ref="L231:M234"/>
    <mergeCell ref="N231:N234"/>
    <mergeCell ref="O231:O234"/>
    <mergeCell ref="A235:K238"/>
    <mergeCell ref="L235:M238"/>
    <mergeCell ref="N235:N238"/>
    <mergeCell ref="O235:O238"/>
    <mergeCell ref="A223:K226"/>
    <mergeCell ref="L223:M226"/>
    <mergeCell ref="N223:N226"/>
    <mergeCell ref="O223:O226"/>
    <mergeCell ref="A227:K230"/>
    <mergeCell ref="L227:M230"/>
    <mergeCell ref="N227:N230"/>
    <mergeCell ref="O227:O230"/>
    <mergeCell ref="A215:K218"/>
    <mergeCell ref="L215:M218"/>
    <mergeCell ref="N215:N218"/>
    <mergeCell ref="O215:O218"/>
    <mergeCell ref="A219:K222"/>
    <mergeCell ref="L219:M222"/>
    <mergeCell ref="N219:N222"/>
    <mergeCell ref="O219:O222"/>
    <mergeCell ref="A207:K210"/>
    <mergeCell ref="L207:M210"/>
    <mergeCell ref="N207:N210"/>
    <mergeCell ref="O207:O210"/>
    <mergeCell ref="A211:K214"/>
    <mergeCell ref="L211:M214"/>
    <mergeCell ref="N211:N214"/>
    <mergeCell ref="O211:O214"/>
    <mergeCell ref="A199:K202"/>
    <mergeCell ref="L199:M202"/>
    <mergeCell ref="N199:N202"/>
    <mergeCell ref="O199:O202"/>
    <mergeCell ref="A203:K206"/>
    <mergeCell ref="L203:M206"/>
    <mergeCell ref="N203:N206"/>
    <mergeCell ref="O203:O206"/>
    <mergeCell ref="A191:K194"/>
    <mergeCell ref="L191:M194"/>
    <mergeCell ref="N191:N194"/>
    <mergeCell ref="O191:O194"/>
    <mergeCell ref="A195:K198"/>
    <mergeCell ref="L195:M198"/>
    <mergeCell ref="N195:N198"/>
    <mergeCell ref="O195:O198"/>
    <mergeCell ref="A183:K186"/>
    <mergeCell ref="L183:M186"/>
    <mergeCell ref="N183:N186"/>
    <mergeCell ref="O183:O186"/>
    <mergeCell ref="A187:K190"/>
    <mergeCell ref="L187:M190"/>
    <mergeCell ref="N187:N190"/>
    <mergeCell ref="O187:O190"/>
    <mergeCell ref="A175:K178"/>
    <mergeCell ref="L175:M178"/>
    <mergeCell ref="N175:N178"/>
    <mergeCell ref="O175:O178"/>
    <mergeCell ref="A179:K182"/>
    <mergeCell ref="L179:M182"/>
    <mergeCell ref="N179:N182"/>
    <mergeCell ref="O179:O182"/>
    <mergeCell ref="A167:K170"/>
    <mergeCell ref="L167:M170"/>
    <mergeCell ref="N167:N170"/>
    <mergeCell ref="O167:O170"/>
    <mergeCell ref="A171:K174"/>
    <mergeCell ref="L171:M174"/>
    <mergeCell ref="N171:N174"/>
    <mergeCell ref="O171:O174"/>
    <mergeCell ref="A159:K162"/>
    <mergeCell ref="L159:M162"/>
    <mergeCell ref="N159:N162"/>
    <mergeCell ref="O159:O162"/>
    <mergeCell ref="A163:K166"/>
    <mergeCell ref="L163:M166"/>
    <mergeCell ref="N163:N166"/>
    <mergeCell ref="O163:O166"/>
    <mergeCell ref="A151:K154"/>
    <mergeCell ref="L151:M154"/>
    <mergeCell ref="N151:N154"/>
    <mergeCell ref="O151:O154"/>
    <mergeCell ref="A155:K158"/>
    <mergeCell ref="L155:M158"/>
    <mergeCell ref="N155:N158"/>
    <mergeCell ref="O155:O158"/>
    <mergeCell ref="A143:K146"/>
    <mergeCell ref="L143:M146"/>
    <mergeCell ref="N143:N146"/>
    <mergeCell ref="O143:O146"/>
    <mergeCell ref="A147:K150"/>
    <mergeCell ref="L147:M150"/>
    <mergeCell ref="N147:N150"/>
    <mergeCell ref="O147:O150"/>
    <mergeCell ref="A135:K138"/>
    <mergeCell ref="L135:M138"/>
    <mergeCell ref="N135:N138"/>
    <mergeCell ref="O135:O138"/>
    <mergeCell ref="A139:K142"/>
    <mergeCell ref="L139:M142"/>
    <mergeCell ref="N139:N142"/>
    <mergeCell ref="O139:O142"/>
    <mergeCell ref="A127:K130"/>
    <mergeCell ref="L127:M130"/>
    <mergeCell ref="N127:N130"/>
    <mergeCell ref="O127:O130"/>
    <mergeCell ref="A131:K134"/>
    <mergeCell ref="L131:M134"/>
    <mergeCell ref="N131:N134"/>
    <mergeCell ref="O131:O134"/>
    <mergeCell ref="A119:K122"/>
    <mergeCell ref="L119:M122"/>
    <mergeCell ref="N119:N122"/>
    <mergeCell ref="O119:O122"/>
    <mergeCell ref="A123:K126"/>
    <mergeCell ref="L123:M126"/>
    <mergeCell ref="N123:N126"/>
    <mergeCell ref="O123:O126"/>
    <mergeCell ref="A111:K114"/>
    <mergeCell ref="L111:M114"/>
    <mergeCell ref="N111:N114"/>
    <mergeCell ref="O111:O114"/>
    <mergeCell ref="A115:K118"/>
    <mergeCell ref="L115:M118"/>
    <mergeCell ref="N115:N118"/>
    <mergeCell ref="O115:O118"/>
    <mergeCell ref="A103:K106"/>
    <mergeCell ref="L103:M106"/>
    <mergeCell ref="N103:N106"/>
    <mergeCell ref="O103:O106"/>
    <mergeCell ref="A107:K110"/>
    <mergeCell ref="L107:M110"/>
    <mergeCell ref="N107:N110"/>
    <mergeCell ref="O107:O110"/>
    <mergeCell ref="A95:K98"/>
    <mergeCell ref="L95:M98"/>
    <mergeCell ref="N95:N98"/>
    <mergeCell ref="O95:O98"/>
    <mergeCell ref="A99:K102"/>
    <mergeCell ref="L99:M102"/>
    <mergeCell ref="N99:N102"/>
    <mergeCell ref="O99:O102"/>
    <mergeCell ref="A83:O86"/>
    <mergeCell ref="A87:O90"/>
    <mergeCell ref="A91:K94"/>
    <mergeCell ref="L91:M94"/>
    <mergeCell ref="N91:N94"/>
    <mergeCell ref="O91:O94"/>
    <mergeCell ref="A71:O74"/>
    <mergeCell ref="A75:O78"/>
    <mergeCell ref="A79:O82"/>
    <mergeCell ref="A47:O50"/>
    <mergeCell ref="A51:K54"/>
    <mergeCell ref="L51:M54"/>
    <mergeCell ref="N51:N54"/>
    <mergeCell ref="O51:O54"/>
    <mergeCell ref="A55:K58"/>
    <mergeCell ref="L55:M58"/>
    <mergeCell ref="N55:N58"/>
    <mergeCell ref="O55:O58"/>
    <mergeCell ref="A15:O18"/>
    <mergeCell ref="A19:O22"/>
    <mergeCell ref="A23:O26"/>
    <mergeCell ref="A27:O30"/>
    <mergeCell ref="A31:O34"/>
    <mergeCell ref="A35:O38"/>
    <mergeCell ref="A59:O62"/>
    <mergeCell ref="A63:O66"/>
    <mergeCell ref="A67:O70"/>
    <mergeCell ref="A327:K330"/>
    <mergeCell ref="L327:M330"/>
    <mergeCell ref="N327:N330"/>
    <mergeCell ref="O327:O330"/>
    <mergeCell ref="S5:S6"/>
    <mergeCell ref="T5:T6"/>
    <mergeCell ref="U5:U6"/>
    <mergeCell ref="V5:V6"/>
    <mergeCell ref="A7:O10"/>
    <mergeCell ref="A11:O14"/>
    <mergeCell ref="A5:K6"/>
    <mergeCell ref="L5:M6"/>
    <mergeCell ref="N5:O5"/>
    <mergeCell ref="P5:P6"/>
    <mergeCell ref="Q5:Q6"/>
    <mergeCell ref="R5:R6"/>
    <mergeCell ref="A39:K42"/>
    <mergeCell ref="L39:M42"/>
    <mergeCell ref="N39:N42"/>
    <mergeCell ref="O39:O42"/>
    <mergeCell ref="A43:K46"/>
    <mergeCell ref="L43:M46"/>
    <mergeCell ref="N43:N46"/>
    <mergeCell ref="O43:O46"/>
  </mergeCells>
  <printOptions horizontalCentered="1"/>
  <pageMargins left="0" right="0" top="0.74803149606299213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2012-11-23T14:15:22Z</dcterms:modified>
</cp:coreProperties>
</file>